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3040" windowHeight="9060" activeTab="3"/>
  </bookViews>
  <sheets>
    <sheet name="Sheet1" sheetId="1" r:id="rId1"/>
    <sheet name="Sheet2" sheetId="2" r:id="rId2"/>
    <sheet name="Sheet3" sheetId="3" r:id="rId3"/>
    <sheet name="Evaluation Warning" sheetId="4" r:id="rId4"/>
  </sheets>
  <definedNames>
    <definedName name="_xlnm.Print_Titles" localSheetId="0">'Sheet1'!$1:$3</definedName>
  </definedNames>
  <calcPr fullCalcOnLoad="1"/>
</workbook>
</file>

<file path=xl/sharedStrings.xml><?xml version="1.0" encoding="utf-8"?>
<sst xmlns="http://schemas.openxmlformats.org/spreadsheetml/2006/main" count="279" uniqueCount="181">
  <si>
    <t>附件：民和县2021年度财政衔接推进乡村振兴补助资金项目计划完成情况</t>
  </si>
  <si>
    <t>序号</t>
  </si>
  <si>
    <t>项目名称</t>
  </si>
  <si>
    <t>实施单位</t>
  </si>
  <si>
    <t>资金使用情况
（万元）</t>
  </si>
  <si>
    <t>项目建设完成情况</t>
  </si>
  <si>
    <t>绩效目标</t>
  </si>
  <si>
    <t>减贫机制实现情况</t>
  </si>
  <si>
    <t>资金安排</t>
  </si>
  <si>
    <t>资金支出</t>
  </si>
  <si>
    <t>结余</t>
  </si>
  <si>
    <t>支出率</t>
  </si>
  <si>
    <t>项目进展</t>
  </si>
  <si>
    <t>完工率</t>
  </si>
  <si>
    <t>实施
期限</t>
  </si>
  <si>
    <t>民和县里长垣养殖产业基地建设项目</t>
  </si>
  <si>
    <t>农科局</t>
  </si>
  <si>
    <t>12月16日开标，目前正在公示期</t>
  </si>
  <si>
    <t>一年期</t>
  </si>
  <si>
    <t xml:space="preserve">  充分利用财政衔接推进乡村振兴补助资金2000万元，集中打造养殖产业基地，将核桃庄乡钟家等12个村集体经济入股成立公司，实行企业化管理，以对外承包的方式运营，收取的租金归各村集体所有。</t>
  </si>
  <si>
    <t>按照“一事一议”方式研究制定资产收益分配方案，建立健全利益联结机制。</t>
  </si>
  <si>
    <t>乡村振兴试点村建设项目</t>
  </si>
  <si>
    <t>官亭镇</t>
  </si>
  <si>
    <t>1.黄芪加工点改造，外围、防水、顶棚已完成；2、19台农具购买已完成，验收工作完成；3、养殖场建设、土地平整完成</t>
  </si>
  <si>
    <t>预计前进村集体经济年收入20万元以上，同时农具的运转倾向前进村全体群众，提高其生产能力</t>
  </si>
  <si>
    <t>村委会所属村股份经济合作社对该项目进行管理，采取承包、托管、租赁、合作、合伙、合营及独资等运营方式，所得收益全部归村集体所有，并实行村财镇管。按照“一事一议”方式研究制定资产收益分配方案，建立健全利益联结机制。</t>
  </si>
  <si>
    <t>新民乡</t>
  </si>
  <si>
    <t>土建基础已完成，正在搭建钢结构车间，设备发酵管设备招标完成后，厂家正在生产制作发酵管设备中，鸡舍设备正在招标中</t>
  </si>
  <si>
    <t>预计村集体年增加收入约40万元以上。项目覆盖农户186户621人，其中：建档脱贫户52户209人。</t>
  </si>
  <si>
    <t>村委会所属村股份经济合作社对该项目进行管理，采取承包、合作等运营方式，所得收益全部归村集体所有，并实行村财乡管。按照“一事一议”方式研究制定资产收益分配方案，建立健全利益联结机制。</t>
  </si>
  <si>
    <t>核桃庄乡</t>
  </si>
  <si>
    <t>招标已完成，项目正在施工中，项目地基已完工。</t>
  </si>
  <si>
    <t>预计村集体年增加收入约40万元。项目覆盖农户301户1520人，其中：建档脱贫户67户355人。</t>
  </si>
  <si>
    <t>村委会所属村股份经济合作社对该项目进行管理，采取承包、托管、租赁、合作、合伙、合营及独资等运营方式，所得收益全部归村集体所有，并实行村财乡管。按照“一事一议”方式研究制定资产收益分配方案，建立健全利益联结机制。</t>
  </si>
  <si>
    <t>西沟乡</t>
  </si>
  <si>
    <t>正在招标</t>
  </si>
  <si>
    <t>提高农民收入</t>
  </si>
  <si>
    <t>结合现有的凉坪村旅游接待中心、民宿、烧烤营地、真人cs基地等，进一步扩大经营规模，丰富凉坪村旅游产业内容和形式，打造一处集游乐、生活为一体的功能完善木屋营地，通过满足西沟周围人群旅游需求，推动乡村发展形成独具凉坪特色的旅游产业。1、可就近吸收当地劳动力3人。
2、房屋住宿（200元/天），日收入约500元。
3、餐饮收入：年收入约3万元。</t>
  </si>
  <si>
    <t>通过更好的应用新技术，确保水产品质量安全，推进南垣村集体经济发展。</t>
  </si>
  <si>
    <t>带动村集体发展，帮助农民增收，项目建设完成后极大提高西沟乡南垣村产业发展效益，显著提高全村产业收益，预计鱼塘收益30000元。</t>
  </si>
  <si>
    <t>隆治乡</t>
  </si>
  <si>
    <t>该项目第一次招投标程序已完成，但因进行过程中涉及三处土坟迁移事宜，迫使该项目原先规模设计与现场实际情况不一致，导致该项目目前无法正常运行建设，目前正在变更设计方案，待变更后重新招标。</t>
  </si>
  <si>
    <t>乡村振兴产业基地建设补助项目</t>
  </si>
  <si>
    <t>完成工程量的50%</t>
  </si>
  <si>
    <t>推动全县25个村“一乡一业、一村一品”发展，重点培育一批有特色、有规模、有竞争力的乡村主导产业，全面实现“产业兴旺、生态宜居、乡风文明、治理有效、生态富裕”的乡村振兴战略。</t>
  </si>
  <si>
    <t>项目建成后，带动全县22个乡镇的25个村合作社，促进农民增收，带动250户脱贫户实现就业，年收入增长20%。</t>
  </si>
  <si>
    <t>青绣工坊补助项目</t>
  </si>
  <si>
    <t>乡村振兴局</t>
  </si>
  <si>
    <t>一家青绣工坊已经完成补助，另一家正在验收相关资料</t>
  </si>
  <si>
    <t>带动20名脱贫人员就业</t>
  </si>
  <si>
    <t>增加脱贫人口就业</t>
  </si>
  <si>
    <t>帮扶车间补助项目</t>
  </si>
  <si>
    <t>两家已完成补助，另一家正在审核</t>
  </si>
  <si>
    <t>带动10名脱贫人员就业</t>
  </si>
  <si>
    <t>消费帮扶补助项目</t>
  </si>
  <si>
    <t>商务局</t>
  </si>
  <si>
    <t>已完成</t>
  </si>
  <si>
    <t>带动农副产品销售</t>
  </si>
  <si>
    <t>雨露计划补助项目</t>
  </si>
  <si>
    <t>教育局</t>
  </si>
  <si>
    <t>1520名贫困学生享受补助。</t>
  </si>
  <si>
    <t>全县1364户建档立卡脱贫户（含帮扶监测对象）1520名学生发放学历教育补助1018万元，减轻脱贫家庭的经济负担，有效巩固脱贫成效。</t>
  </si>
  <si>
    <t>稳岗就业交通补贴</t>
  </si>
  <si>
    <t>就业局</t>
  </si>
  <si>
    <t>技能培训</t>
  </si>
  <si>
    <t>全部都在培训</t>
  </si>
  <si>
    <t>550名有意愿脱贫劳动力就行了技能培训</t>
  </si>
  <si>
    <t>通过培训让脱贫劳动力有一技之长，进而实现稳定增收。</t>
  </si>
  <si>
    <t>易地搬迁补短板及后续产业项目</t>
  </si>
  <si>
    <t>完成</t>
  </si>
  <si>
    <t>半年期</t>
  </si>
  <si>
    <t>“十三五”易地搬迁项目户，涉及新民乡、峡门镇，两个乡镇的220户脱贫户。</t>
  </si>
  <si>
    <t xml:space="preserve">资产移交到村集体，并按规定进行确权，建立固定资产台账并登记造册。脱贫巩固期间，受益户者为易地搬迁脱贫户，五年后，归村集体所有。
</t>
  </si>
  <si>
    <t>核桃庄乡大库土村防洪灾害治理工程</t>
  </si>
  <si>
    <t>水利局</t>
  </si>
  <si>
    <t>已完工</t>
  </si>
  <si>
    <t>地质灾害治理</t>
  </si>
  <si>
    <t>地质条件稳定，住房地质安全</t>
  </si>
  <si>
    <t>2021年乡村振兴饮水安全改造提升工程</t>
  </si>
  <si>
    <t>供水保障</t>
  </si>
  <si>
    <t>供水保障率达90%以上</t>
  </si>
  <si>
    <t>2021年乡村振兴灌溉设施维修改造工程</t>
  </si>
  <si>
    <t>提高水利用系数</t>
  </si>
  <si>
    <t>水利用系数达0.541</t>
  </si>
  <si>
    <t xml:space="preserve"> 民和县峡门镇，新民乡13个村帮扶灌溉工程</t>
  </si>
  <si>
    <t>水利项目（民和县2021年乡村振兴水利设施改造提升工程）</t>
  </si>
  <si>
    <t>民和县里长垣道路工程</t>
  </si>
  <si>
    <t>交通局</t>
  </si>
  <si>
    <t>路基土方、路面垫层、水泥混凝土路面已完成96%</t>
  </si>
  <si>
    <t>完成里程4.027公里，解决了里长垣养殖基地道路通行条件，方便了农牧产品的运输。</t>
  </si>
  <si>
    <t>固定资产移交到交通局，并按规定进行确权，建立固定资产台账并登记造册。村道由村委会管护、乡道由乡（镇）政府管护、县道由县农村公路管护中心管护，财务账目由交通局管理。项目实施过程中，鼓励有意愿的农户，包括贫困户、脱贫不稳定户、边缘易致贫户和其他农村低收入群体参与项目建设</t>
  </si>
  <si>
    <t xml:space="preserve"> 官亭镇河沿村、官西村、官东村、马场垣乡下川口村道路工程</t>
  </si>
  <si>
    <t>路基土方、路面垫层、水泥混凝土路面已完成97%</t>
  </si>
  <si>
    <t>完成里程5.979公里，解决了官亭镇河沿村、官西村、官东村、马场垣乡下川口村等道路通行条件，方便了当地人民出行。</t>
  </si>
  <si>
    <t>中川乡峡口村（黄河马道）维修、峡口村村内道路工程</t>
  </si>
  <si>
    <t>路基土方、路面垫层、水泥混凝土路面已完成94%</t>
  </si>
  <si>
    <t>完成里程4.4147公里，促进经济社会发展和广大人民群众安全便捷出行，推动农村公路文化、旅游、产业等融合发展。</t>
  </si>
  <si>
    <t xml:space="preserve">  农村道路交通补齐短板项目 </t>
  </si>
  <si>
    <t>通过实施民和县2021年交通基础设施补短板项目，改善民和县18个乡镇38个村道路路容路貌，提高农村公路服务等级，方便沿线村民出行，项目覆盖18个贫困村、20个贫困村。民和县农村道路巩固提升项目，改善民和县农村村内道路的路容路貌，提高农村公路服务等级，方便沿线村民出行，并解决了18个贫困村全部脱贫。</t>
  </si>
  <si>
    <t xml:space="preserve">  前河乡台其村前河沟桥工程 </t>
  </si>
  <si>
    <t>完成桥梁全长40.04延米，3-16米T梁，解决了前河乡台其村道路通行条件，方便了当地人民出行。</t>
  </si>
  <si>
    <t>民和县大庄乡台集村等11个行政村、峡门镇李家庄村等4个行政村、古鄯镇后山村交通补齐短板项目</t>
  </si>
  <si>
    <t>路基土方、路面垫层、水泥混凝土路面已完成93%</t>
  </si>
  <si>
    <t>93%%</t>
  </si>
  <si>
    <t>完成整治病害道路7358千米，涵洞63.5m/9道，解决了民和县大庄乡台集村等11个行政村、峡门镇李家庄村等4个行政村、古鄯镇后山村道路通行条件，方便了当地人民出行。</t>
  </si>
  <si>
    <t>民和县古鄯镇山庄村至郭家山村公路项目</t>
  </si>
  <si>
    <t>完成里程0.552公里，解决了民和县古鄯镇山庄村至郭家山村道路通行条件，方便了当地人民出行。</t>
  </si>
  <si>
    <t>巴州镇羊羔滩村经胡家村至黄池村公路</t>
  </si>
  <si>
    <t>路基土方、路面垫层、水泥混凝土路面已完成91%</t>
  </si>
  <si>
    <t>完成里程12.195公里，解决了民和县巴州镇羊羔滩村经胡家村至黄池村道路通行条件，方便了当地人民出行。</t>
  </si>
  <si>
    <t xml:space="preserve"> 民和县隆治乡桥头村李家河滩社及前后山新村污水治理工程</t>
  </si>
  <si>
    <t>生态环境局</t>
  </si>
  <si>
    <t>正在实施</t>
  </si>
  <si>
    <t>已完成工程量的70%。</t>
  </si>
  <si>
    <t>（1）实现隆治乡桥头村、前后山新村生活污水及镇区公共办公场所生活污水的管网覆盖，项目范围内农村污水总体收集率80%，处理率达到90%；
（2）实现农村污水截污纳管量13271吨/年，收集污水经过一体化污水处理设备处理后达到青海省《农村生活污水处理排放标准》（DB63/T 1777-2020）处理排放二级标准；
（3）实现排入湟水河及其流域内支流主要污染物消减，化学需氧量（COD）4247kg/年，氨氮（NH4+-N）557.4kg/年，总磷（TP）39.8kg/年。</t>
  </si>
  <si>
    <t>（1）方便桥头村群众及贫困群众基本生活需求，改善村内环境，提高生活水平；
（2）施工中劳务人员优先考虑当地贫困户，解决本地人员就业。</t>
  </si>
  <si>
    <t>2021年民和县设施温棚改造补助项目</t>
  </si>
  <si>
    <t>已完成25%</t>
  </si>
  <si>
    <t>提升近500栋旧棚整体性能，使项目改造温室的利用率达到100%。</t>
  </si>
  <si>
    <t>通过项目实施，500栋温室年产优质果蔬1000吨，新增产值400万元以上，带动周边100余户脱贫不稳定户、边缘易致贫户务工增收，巩固拓展脱贫攻坚成果。</t>
  </si>
  <si>
    <t>隆治乡白武家村特色桃产业种植项目</t>
  </si>
  <si>
    <t>目前，桃树种植工程已全部完成，机械设备购置已完成，安装网围栏工程目前正在招标。</t>
  </si>
  <si>
    <t>2021年8月-2022年5月</t>
  </si>
  <si>
    <t>项目的实施将通过产品、技术等辐射整个民和地区，带动白武家村农户426户从事优质果品生产、实现致富。</t>
  </si>
  <si>
    <t>按照“支部+基地+合作社+农户”的模式，由“村两委”负责人具体负责特色桃产业基地的日常管理、生产经营，根据股权股份，每年根据实际收入向村集体和农户分红。</t>
  </si>
  <si>
    <t>民和县冷库改造建设项目</t>
  </si>
  <si>
    <t>冷库已改造完成</t>
  </si>
  <si>
    <r>
      <t>项目建成后，每个冷库改造成</t>
    </r>
    <r>
      <rPr>
        <sz val="10"/>
        <rFont val="宋体"/>
        <family val="0"/>
      </rPr>
      <t>2</t>
    </r>
    <r>
      <rPr>
        <sz val="10"/>
        <rFont val="宋体"/>
        <family val="0"/>
      </rPr>
      <t>个保鲜库，</t>
    </r>
    <r>
      <rPr>
        <sz val="10"/>
        <rFont val="宋体"/>
        <family val="0"/>
      </rPr>
      <t>2</t>
    </r>
    <r>
      <rPr>
        <sz val="10"/>
        <rFont val="宋体"/>
        <family val="0"/>
      </rPr>
      <t>个冷冻库。每个冷库储存</t>
    </r>
    <r>
      <rPr>
        <sz val="10"/>
        <rFont val="宋体"/>
        <family val="0"/>
      </rPr>
      <t>900</t>
    </r>
    <r>
      <rPr>
        <sz val="10"/>
        <rFont val="宋体"/>
        <family val="0"/>
      </rPr>
      <t>吨，计</t>
    </r>
    <r>
      <rPr>
        <sz val="10"/>
        <rFont val="宋体"/>
        <family val="0"/>
      </rPr>
      <t>1800</t>
    </r>
    <r>
      <rPr>
        <sz val="10"/>
        <rFont val="宋体"/>
        <family val="0"/>
      </rPr>
      <t>吨；储存、转存蔬菜、瓜果</t>
    </r>
    <r>
      <rPr>
        <sz val="10"/>
        <rFont val="宋体"/>
        <family val="0"/>
      </rPr>
      <t>1080</t>
    </r>
    <r>
      <rPr>
        <sz val="10"/>
        <rFont val="宋体"/>
        <family val="0"/>
      </rPr>
      <t>吨，肉类制品</t>
    </r>
    <r>
      <rPr>
        <sz val="10"/>
        <rFont val="宋体"/>
        <family val="0"/>
      </rPr>
      <t>720</t>
    </r>
    <r>
      <rPr>
        <sz val="10"/>
        <rFont val="宋体"/>
        <family val="0"/>
      </rPr>
      <t>吨，年新增产值</t>
    </r>
    <r>
      <rPr>
        <sz val="10"/>
        <rFont val="宋体"/>
        <family val="0"/>
      </rPr>
      <t>400</t>
    </r>
    <r>
      <rPr>
        <sz val="10"/>
        <rFont val="宋体"/>
        <family val="0"/>
      </rPr>
      <t>万元，新增纯收入</t>
    </r>
    <r>
      <rPr>
        <sz val="10"/>
        <rFont val="宋体"/>
        <family val="0"/>
      </rPr>
      <t>35</t>
    </r>
    <r>
      <rPr>
        <sz val="10"/>
        <rFont val="宋体"/>
        <family val="0"/>
      </rPr>
      <t>万元。</t>
    </r>
  </si>
  <si>
    <r>
      <t>通过“合作社</t>
    </r>
    <r>
      <rPr>
        <sz val="10"/>
        <rFont val="宋体"/>
        <family val="0"/>
      </rPr>
      <t>+</t>
    </r>
    <r>
      <rPr>
        <sz val="10"/>
        <rFont val="宋体"/>
        <family val="0"/>
      </rPr>
      <t>基地</t>
    </r>
    <r>
      <rPr>
        <sz val="10"/>
        <rFont val="宋体"/>
        <family val="0"/>
      </rPr>
      <t>+</t>
    </r>
    <r>
      <rPr>
        <sz val="10"/>
        <rFont val="宋体"/>
        <family val="0"/>
      </rPr>
      <t>农户</t>
    </r>
    <r>
      <rPr>
        <sz val="10"/>
        <rFont val="宋体"/>
        <family val="0"/>
      </rPr>
      <t>+</t>
    </r>
    <r>
      <rPr>
        <sz val="10"/>
        <rFont val="宋体"/>
        <family val="0"/>
      </rPr>
      <t>科技”的合作模式扶持冷库，为社会提供了</t>
    </r>
    <r>
      <rPr>
        <sz val="10"/>
        <rFont val="宋体"/>
        <family val="0"/>
      </rPr>
      <t>10</t>
    </r>
    <r>
      <rPr>
        <sz val="10"/>
        <rFont val="宋体"/>
        <family val="0"/>
      </rPr>
      <t>个就业岗位，带动规模化蔬菜、瓜果、养殖专业户</t>
    </r>
    <r>
      <rPr>
        <sz val="10"/>
        <rFont val="宋体"/>
        <family val="0"/>
      </rPr>
      <t>20</t>
    </r>
    <r>
      <rPr>
        <sz val="10"/>
        <rFont val="宋体"/>
        <family val="0"/>
      </rPr>
      <t>户，实现户均增收</t>
    </r>
    <r>
      <rPr>
        <sz val="10"/>
        <rFont val="宋体"/>
        <family val="0"/>
      </rPr>
      <t>5</t>
    </r>
    <r>
      <rPr>
        <sz val="10"/>
        <rFont val="宋体"/>
        <family val="0"/>
      </rPr>
      <t>万元以上，项目建设将有力推动乡村产业发展，有效巩固</t>
    </r>
    <r>
      <rPr>
        <sz val="10"/>
        <color indexed="8"/>
        <rFont val="宋体"/>
        <family val="0"/>
      </rPr>
      <t>脱贫户、边缘户和突发严重困难户的经济收入，</t>
    </r>
    <r>
      <rPr>
        <sz val="10"/>
        <rFont val="宋体"/>
        <family val="0"/>
      </rPr>
      <t>村民实现持续稳定增收。</t>
    </r>
  </si>
  <si>
    <t>民和县2021年乡村振兴露地、设施蔬菜基地改造提升项目</t>
  </si>
  <si>
    <t>12月15日开标，目前在公示期</t>
  </si>
  <si>
    <t>通过项目实施，可提升近352栋旧棚整体性能，每栋温室平均年产优质无公害蔬菜2吨，352栋温室年产优质果蔬704吨，新增产值280万元以上，还能带动周边150余个劳动力务工增收。</t>
  </si>
  <si>
    <t>2021年民和县乡村振兴露地、设施蔬菜基地改造提升项目400栋项目完成后，每栋温室平均年产优质无公害蔬菜3吨，400栋温室可年产优质果蔬1200吨，可增加产值达480多万元，带动周边160余户脱贫不稳定户、边缘易致贫户务工增收，巩固拓展脱贫攻坚成果。</t>
  </si>
  <si>
    <t>乡村旅游发展项目</t>
  </si>
  <si>
    <t xml:space="preserve">  满坪镇</t>
  </si>
  <si>
    <t>项目招投标已完成（实际中标价为712.77万元），项目施工合同已签订，项目已开工建设，地基已完成，土方回填已做完。</t>
  </si>
  <si>
    <t>通过旅游示范村建设，增强项目村旅游基础设施条件，增强旅游服务功能，增强示范带动效应。覆盖农户295户，共计1189人，其中脱贫户36户121人。</t>
  </si>
  <si>
    <t>因地制宜，培育产 业发展基地，壮大乡村特色产业，夯实村民内生发展动力，做好 脱贫攻坚产业成果巩固和乡村振兴发展的有效衔接，不断提升乡村发展动力，提高村经济实力。打造山庄村和大庄村为一体化的发展模式，依托旅游业壮大村集体经济，带头相关产业的进一步发展。</t>
  </si>
  <si>
    <t>产业贴息</t>
  </si>
  <si>
    <t>拨付完成</t>
  </si>
  <si>
    <t>根据《民和回族土族自治县脱贫攻坚产业扶贫巩固提升贷款发放合作协议》，累计为94家农牧业经营主体两年期贷款贴息。</t>
  </si>
  <si>
    <t>在全县范围内选择10个种植合作社，与贫困户建立利益联结机制，每个种植合作社带动贫困户5以上，合作社为贫困户提供种子和技术服务，并收购贫困户种植的产品，给每个种植合作社扶持贴息贷款50万元。</t>
  </si>
  <si>
    <t>李二堡焦土村易地搬迁后续产业养殖发展项目</t>
  </si>
  <si>
    <t>待验收</t>
  </si>
  <si>
    <t>“十三五”易地搬迁29户脱贫户120人</t>
  </si>
  <si>
    <t>米拉湾污水处理项目</t>
  </si>
  <si>
    <t>新农办</t>
  </si>
  <si>
    <t>验收移交</t>
  </si>
  <si>
    <t>130户农户受益</t>
  </si>
  <si>
    <t>有效解决米拉湾村130户农户污水排放问题</t>
  </si>
  <si>
    <t>乡村环境整治、道路扩宽、特色产业等16项项目</t>
  </si>
  <si>
    <t>民宗局</t>
  </si>
  <si>
    <t>大部分项目已完工，交由三个行业部门的项目完成度90%</t>
  </si>
  <si>
    <t>二年期</t>
  </si>
  <si>
    <t>通过实施民和县2021年少数民族发展项目项目，项目涵盖乡村环境整治、道路扩宽、水利设施、特色产业发展等20项项目，项目覆盖已脱贫户956人。</t>
  </si>
  <si>
    <t>固定资产分别移交到各乡镇、村集体、扶持企业，并按规定进行确权，建立固定资产台账并登记造册。通过小型基础设施、乡村环境整治、道路扩宽、特色种养殖业、设备采购的实施，促进项目良好运行，助力乡村振兴。</t>
  </si>
  <si>
    <t>林场基础设施维修</t>
  </si>
  <si>
    <t>林业和草原局</t>
  </si>
  <si>
    <t>通过项目实施，改善林场职工、护林员生产生活条件，吸纳当地贫困劳动力90余人，增加工资收入，从而助推乡村振兴，实现共同富裕。</t>
  </si>
  <si>
    <t>项目实施过程中，优先招收当地贫困劳动力，增加工资性收入，防止发生返贫。</t>
  </si>
  <si>
    <t>民和县隆治沟引水口修复工程</t>
  </si>
  <si>
    <t>标准化规模养殖场项目</t>
  </si>
  <si>
    <t>瑞兴
养殖专业合作社、成军奶牛养殖专业合作社已完成棚圈建设。</t>
  </si>
  <si>
    <t>通过试点培育形成主导产业和绿色生产模式，切实提高乡村产业发展效益。吸纳周边脱贫户劳力劳动力12人以上，解决脱贫困户青贮玉米饲草3000吨左右，从而助推乡村振兴，实现共同富裕。</t>
  </si>
  <si>
    <t>项目实施过程中，优先安排有意愿的脱贫户（含监测帮扶对象）务工，增加工资性收入，防止发生返贫。</t>
  </si>
  <si>
    <t>农村致富带头人巩固提升培训项目</t>
  </si>
  <si>
    <t>正在培训</t>
  </si>
  <si>
    <t>40名农村创业致富带头人进行能力提升培育</t>
  </si>
  <si>
    <t>对有培训意愿带动能力强的农村创业致富带头人进行能力提升培育，鼓励发展特色产业，带动他人共同富裕。</t>
  </si>
  <si>
    <t>巴州镇易地搬迁集中安置区后续产业项目</t>
  </si>
  <si>
    <t>“十三五”易地搬迁65户脱贫户328人。</t>
  </si>
  <si>
    <t>项目管理费</t>
  </si>
  <si>
    <t>总计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</si>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</sst>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5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%"/>
    <numFmt numFmtId="177" formatCode="0.00_ "/>
    <numFmt numFmtId="178" formatCode="0_ "/>
  </numFmts>
  <fonts count="46">
    <font>
      <sz val="12"/>
      <name val="宋体"/>
      <family val="0"/>
    </font>
    <font>
      <sz val="11"/>
      <name val="宋体"/>
      <family val="0"/>
    </font>
    <font>
      <sz val="20"/>
      <name val="宋体"/>
      <family val="0"/>
    </font>
    <font>
      <b/>
      <sz val="12"/>
      <name val="宋体"/>
      <family val="0"/>
    </font>
    <font>
      <sz val="10"/>
      <name val="宋体"/>
      <family val="0"/>
    </font>
    <font>
      <sz val="10"/>
      <color indexed="8"/>
      <name val="宋体"/>
      <family val="0"/>
    </font>
    <font>
      <u val="single"/>
      <sz val="11"/>
      <color indexed="12"/>
      <name val="宋体"/>
      <family val="0"/>
    </font>
    <font>
      <u val="single"/>
      <sz val="11"/>
      <color indexed="20"/>
      <name val="宋体"/>
      <family val="0"/>
    </font>
    <font>
      <sz val="11"/>
      <color indexed="8"/>
      <name val="宋体"/>
      <family val="0"/>
    </font>
    <font>
      <sz val="11"/>
      <color indexed="10"/>
      <name val="宋体"/>
      <family val="0"/>
    </font>
    <font>
      <b/>
      <sz val="18"/>
      <color indexed="54"/>
      <name val="宋体"/>
      <family val="0"/>
    </font>
    <font>
      <i/>
      <sz val="11"/>
      <color indexed="23"/>
      <name val="宋体"/>
      <family val="0"/>
    </font>
    <font>
      <b/>
      <sz val="15"/>
      <color indexed="54"/>
      <name val="宋体"/>
      <family val="0"/>
    </font>
    <font>
      <b/>
      <sz val="13"/>
      <color indexed="54"/>
      <name val="宋体"/>
      <family val="0"/>
    </font>
    <font>
      <b/>
      <sz val="11"/>
      <color indexed="54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3"/>
      <name val="宋体"/>
      <family val="0"/>
    </font>
    <font>
      <b/>
      <sz val="11"/>
      <color indexed="9"/>
      <name val="宋体"/>
      <family val="0"/>
    </font>
    <font>
      <sz val="11"/>
      <color indexed="53"/>
      <name val="宋体"/>
      <family val="0"/>
    </font>
    <font>
      <b/>
      <sz val="11"/>
      <color indexed="8"/>
      <name val="宋体"/>
      <family val="0"/>
    </font>
    <font>
      <sz val="11"/>
      <color indexed="17"/>
      <name val="宋体"/>
      <family val="0"/>
    </font>
    <font>
      <sz val="11"/>
      <color indexed="16"/>
      <name val="宋体"/>
      <family val="0"/>
    </font>
    <font>
      <sz val="11"/>
      <color indexed="19"/>
      <name val="宋体"/>
      <family val="0"/>
    </font>
    <font>
      <sz val="11"/>
      <color indexed="9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theme="3"/>
      <name val="宋体"/>
      <family val="0"/>
    </font>
    <font>
      <sz val="11"/>
      <color rgb="FF3F3F76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rgb="FFFFFFFF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0006"/>
      <name val="宋体"/>
      <family val="0"/>
    </font>
    <font>
      <sz val="11"/>
      <color rgb="FF9C6500"/>
      <name val="宋体"/>
      <family val="0"/>
    </font>
    <font>
      <sz val="11"/>
      <color theme="0"/>
      <name val="宋体"/>
      <family val="0"/>
    </font>
    <font>
      <sz val="11"/>
      <color theme="1"/>
      <name val="宋体"/>
      <family val="0"/>
    </font>
    <font>
      <sz val="10"/>
      <color theme="1"/>
      <name val="宋体"/>
      <family val="0"/>
    </font>
    <font>
      <u val="single"/>
      <sz val="12"/>
      <color rgb="FF0000FF"/>
      <name val="宋体"/>
      <family val="0"/>
    </font>
  </fonts>
  <fills count="34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/>
    </border>
  </borders>
  <cellStyleXfs count="6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" borderId="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4" applyNumberFormat="0" applyAlignment="0" applyProtection="0"/>
    <xf numFmtId="0" fontId="34" fillId="4" borderId="5" applyNumberFormat="0" applyAlignment="0" applyProtection="0"/>
    <xf numFmtId="0" fontId="35" fillId="4" borderId="4" applyNumberFormat="0" applyAlignment="0" applyProtection="0"/>
    <xf numFmtId="0" fontId="36" fillId="5" borderId="6" applyNumberFormat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8" fillId="0" borderId="0">
      <alignment vertical="center"/>
      <protection/>
    </xf>
  </cellStyleXfs>
  <cellXfs count="77">
    <xf numFmtId="0" fontId="0" fillId="0" borderId="0" xfId="0" applyAlignme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  <protection/>
    </xf>
    <xf numFmtId="0" fontId="2" fillId="0" borderId="0" xfId="0" applyNumberFormat="1" applyFont="1" applyFill="1" applyAlignment="1" applyProtection="1">
      <alignment horizontal="left" vertical="center" wrapText="1"/>
      <protection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4" fillId="0" borderId="9" xfId="63" applyNumberFormat="1" applyFont="1" applyFill="1" applyBorder="1" applyAlignment="1" applyProtection="1">
      <alignment horizontal="center" vertical="center" wrapText="1"/>
      <protection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4" fillId="33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57" fontId="4" fillId="0" borderId="0" xfId="0" applyNumberFormat="1" applyFont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5" fillId="0" borderId="0" xfId="0" applyFont="1" applyAlignment="1">
      <alignment vertical="center"/>
    </xf>
  </cellXfs>
  <cellStyles count="50">
    <cellStyle name="Normal" xfId="0"/>
    <cellStyle name="Comma" xfId="15"/>
    <cellStyle name="Currency" xfId="16"/>
    <cellStyle name="Percent" xfId="17"/>
    <cellStyle name="Comma [0]" xfId="18"/>
    <cellStyle name="Currency [0]" xfId="19"/>
    <cellStyle name="Hyperlink" xfId="20"/>
    <cellStyle name="Followed Hyperlink" xfId="21"/>
    <cellStyle name="注释" xfId="22"/>
    <cellStyle name="警告文本" xfId="23"/>
    <cellStyle name="标题" xfId="24"/>
    <cellStyle name="解释性文本" xfId="25"/>
    <cellStyle name="标题 1" xfId="26"/>
    <cellStyle name="标题 2" xfId="27"/>
    <cellStyle name="标题 3" xfId="28"/>
    <cellStyle name="标题 4" xfId="29"/>
    <cellStyle name="输入" xfId="30"/>
    <cellStyle name="输出" xfId="31"/>
    <cellStyle name="计算" xfId="32"/>
    <cellStyle name="检查单元格" xfId="33"/>
    <cellStyle name="链接单元格" xfId="34"/>
    <cellStyle name="汇总" xfId="35"/>
    <cellStyle name="好" xfId="36"/>
    <cellStyle name="差" xfId="37"/>
    <cellStyle name="适中" xfId="38"/>
    <cellStyle name="强调文字颜色 1" xfId="39"/>
    <cellStyle name="20% - 强调文字颜色 1" xfId="40"/>
    <cellStyle name="40% - 强调文字颜色 1" xfId="41"/>
    <cellStyle name="60% - 强调文字颜色 1" xfId="42"/>
    <cellStyle name="强调文字颜色 2" xfId="43"/>
    <cellStyle name="20% - 强调文字颜色 2" xfId="44"/>
    <cellStyle name="40% - 强调文字颜色 2" xfId="45"/>
    <cellStyle name="60% - 强调文字颜色 2" xfId="46"/>
    <cellStyle name="强调文字颜色 3" xfId="47"/>
    <cellStyle name="20% - 强调文字颜色 3" xfId="48"/>
    <cellStyle name="40% - 强调文字颜色 3" xfId="49"/>
    <cellStyle name="60% - 强调文字颜色 3" xfId="50"/>
    <cellStyle name="强调文字颜色 4" xfId="51"/>
    <cellStyle name="20% - 强调文字颜色 4" xfId="52"/>
    <cellStyle name="40% - 强调文字颜色 4" xfId="53"/>
    <cellStyle name="60% - 强调文字颜色 4" xfId="54"/>
    <cellStyle name="强调文字颜色 5" xfId="55"/>
    <cellStyle name="20% - 强调文字颜色 5" xfId="56"/>
    <cellStyle name="40% - 强调文字颜色 5" xfId="57"/>
    <cellStyle name="60% - 强调文字颜色 5" xfId="58"/>
    <cellStyle name="强调文字颜色 6" xfId="59"/>
    <cellStyle name="20% - 强调文字颜色 6" xfId="60"/>
    <cellStyle name="40% - 强调文字颜色 6" xfId="61"/>
    <cellStyle name="60% - 强调文字颜色 6" xfId="62"/>
    <cellStyle name="常规 2 2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0</xdr:row>
      <xdr:rowOff>0</xdr:rowOff>
    </xdr:from>
    <xdr:ext cx="142875" cy="28575"/>
    <xdr:sp fLocksText="0">
      <xdr:nvSpPr>
        <xdr:cNvPr id="1" name="TextBox 175"/>
        <xdr:cNvSpPr txBox="1">
          <a:spLocks noChangeArrowheads="1"/>
        </xdr:cNvSpPr>
      </xdr:nvSpPr>
      <xdr:spPr>
        <a:xfrm>
          <a:off x="0" y="0"/>
          <a:ext cx="142875" cy="28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2875" cy="28575"/>
    <xdr:sp fLocksText="0">
      <xdr:nvSpPr>
        <xdr:cNvPr id="2" name="TextBox 176"/>
        <xdr:cNvSpPr txBox="1">
          <a:spLocks noChangeArrowheads="1"/>
        </xdr:cNvSpPr>
      </xdr:nvSpPr>
      <xdr:spPr>
        <a:xfrm>
          <a:off x="0" y="0"/>
          <a:ext cx="142875" cy="28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42875" cy="28575"/>
    <xdr:sp fLocksText="0">
      <xdr:nvSpPr>
        <xdr:cNvPr id="3" name="TextBox 177"/>
        <xdr:cNvSpPr txBox="1">
          <a:spLocks noChangeArrowheads="1"/>
        </xdr:cNvSpPr>
      </xdr:nvSpPr>
      <xdr:spPr>
        <a:xfrm>
          <a:off x="1933575" y="39795450"/>
          <a:ext cx="142875" cy="28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42875" cy="28575"/>
    <xdr:sp fLocksText="0">
      <xdr:nvSpPr>
        <xdr:cNvPr id="4" name="TextBox 178"/>
        <xdr:cNvSpPr txBox="1">
          <a:spLocks noChangeArrowheads="1"/>
        </xdr:cNvSpPr>
      </xdr:nvSpPr>
      <xdr:spPr>
        <a:xfrm>
          <a:off x="1933575" y="39795450"/>
          <a:ext cx="142875" cy="28575"/>
        </a:xfrm>
        <a:prstGeom prst="rect">
          <a:avLst/>
        </a:prstGeom>
        <a:noFill/>
        <a:ln w="9525" cmpd="sng">
          <a:noFill/>
        </a:ln>
      </xdr:spPr>
      <xdr:txBody>
        <a:bodyPr vertOverflow="clip" wrap="square" lIns="91440" tIns="45720" rIns="91440" bIns="45720"/>
        <a:p>
          <a:pPr algn="l">
            <a:defRPr/>
          </a:pPr>
          <a:r>
            <a:rPr lang="en-US" cap="none" u="none" baseline="0">
              <a:latin typeface="宋体"/>
              <a:ea typeface="宋体"/>
              <a:cs typeface="宋体"/>
            </a:rPr>
            <a:t/>
          </a:r>
        </a:p>
      </xdr:txBody>
    </xdr:sp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zoomScaleSheetLayoutView="100" workbookViewId="0" topLeftCell="A1">
      <pane ySplit="3" topLeftCell="A4" activePane="bottomLeft" state="frozen"/>
      <selection pane="bottomLeft" activeCell="K4" sqref="K4"/>
    </sheetView>
  </sheetViews>
  <sheetFormatPr defaultColWidth="9.00390625" defaultColWidthPt="54" defaultRowHeight="14.25"/>
  <cols>
    <col min="1" max="1" width="4.375" widthPt="26.25" style="0" customWidth="1"/>
    <col min="2" max="2" width="13.875" widthPt="83.25" style="0" customWidth="1"/>
    <col min="3" max="3" width="7.125" widthPt="42.75" style="0" customWidth="1"/>
    <col min="5" max="5" width="8.625" widthPt="51.75" style="0" customWidth="1"/>
    <col min="6" max="6" width="9.50390625" widthPt="57" style="0" customWidth="1"/>
    <col min="7" max="7" width="8.75390625" widthPt="52.5" style="0" customWidth="1"/>
    <col min="8" max="8" width="11.00390625" widthPt="66" style="0" customWidth="1"/>
    <col min="9" max="9" width="7.75390625" widthPt="46.5" style="0" customWidth="1"/>
    <col min="10" max="10" width="9.50390625" widthPt="57" style="0" customWidth="1"/>
    <col min="11" max="11" width="22.50390625" widthPt="135" style="0" customWidth="1"/>
    <col min="12" max="12" width="28.00390625" widthPt="168" style="0" customWidth="1"/>
  </cols>
  <sheetData>
    <row r="1" spans="1:12" ht="51" customHeight="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2"/>
    </row>
    <row r="2" spans="1:12" ht="15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4"/>
      <c r="H2" s="5" t="s">
        <v>5</v>
      </c>
      <c r="I2" s="40"/>
      <c r="J2" s="40"/>
      <c r="K2" s="41" t="s">
        <v>6</v>
      </c>
      <c r="L2" s="42" t="s">
        <v>7</v>
      </c>
    </row>
    <row r="3" spans="1:12" ht="30.75">
      <c r="A3" s="3"/>
      <c r="B3" s="3"/>
      <c r="C3" s="3"/>
      <c r="D3" s="3" t="s">
        <v>8</v>
      </c>
      <c r="E3" s="3" t="s">
        <v>9</v>
      </c>
      <c r="F3" s="3" t="s">
        <v>10</v>
      </c>
      <c r="G3" s="4" t="s">
        <v>11</v>
      </c>
      <c r="H3" s="3" t="s">
        <v>12</v>
      </c>
      <c r="I3" s="3" t="s">
        <v>13</v>
      </c>
      <c r="J3" s="43" t="s">
        <v>14</v>
      </c>
      <c r="K3" s="44"/>
      <c r="L3" s="45"/>
    </row>
    <row r="4" spans="1:12" ht="102" customHeight="1">
      <c r="A4" s="6">
        <v>1</v>
      </c>
      <c r="B4" s="7" t="s">
        <v>15</v>
      </c>
      <c r="C4" s="7" t="s">
        <v>16</v>
      </c>
      <c r="D4" s="8">
        <v>2000</v>
      </c>
      <c r="E4" s="9">
        <v>0</v>
      </c>
      <c r="F4" s="9">
        <v>2000</v>
      </c>
      <c r="G4" s="10">
        <v>0</v>
      </c>
      <c r="H4" s="11" t="s">
        <v>17</v>
      </c>
      <c r="I4" s="9">
        <v>0</v>
      </c>
      <c r="J4" s="46" t="s">
        <v>18</v>
      </c>
      <c r="K4" s="47" t="s">
        <v>19</v>
      </c>
      <c r="L4" s="48" t="s">
        <v>20</v>
      </c>
    </row>
    <row r="5" spans="1:12" ht="117" customHeight="1">
      <c r="A5" s="6">
        <v>2</v>
      </c>
      <c r="B5" s="7" t="s">
        <v>21</v>
      </c>
      <c r="C5" s="7" t="s">
        <v>22</v>
      </c>
      <c r="D5" s="8">
        <v>661.935</v>
      </c>
      <c r="E5" s="9">
        <v>207.77</v>
      </c>
      <c r="F5" s="9">
        <v>454.165</v>
      </c>
      <c r="G5" s="12">
        <v>0.314</v>
      </c>
      <c r="H5" s="7" t="s">
        <v>23</v>
      </c>
      <c r="I5" s="10">
        <v>0.4</v>
      </c>
      <c r="J5" s="16" t="s">
        <v>18</v>
      </c>
      <c r="K5" s="11" t="s">
        <v>24</v>
      </c>
      <c r="L5" s="11" t="s">
        <v>25</v>
      </c>
    </row>
    <row r="6" spans="1:12" ht="109.5" customHeight="1">
      <c r="A6" s="6">
        <v>3</v>
      </c>
      <c r="B6" s="7" t="s">
        <v>21</v>
      </c>
      <c r="C6" s="7" t="s">
        <v>26</v>
      </c>
      <c r="D6" s="8">
        <v>800</v>
      </c>
      <c r="E6" s="9">
        <v>512.12</v>
      </c>
      <c r="F6" s="9">
        <f>D6-E6</f>
        <v>287.88</v>
      </c>
      <c r="G6" s="9">
        <f>E6/D6</f>
        <v>0.64015</v>
      </c>
      <c r="H6" s="13" t="s">
        <v>27</v>
      </c>
      <c r="I6" s="10">
        <v>0.64</v>
      </c>
      <c r="J6" s="46" t="s">
        <v>18</v>
      </c>
      <c r="K6" s="49" t="s">
        <v>28</v>
      </c>
      <c r="L6" s="49" t="s">
        <v>29</v>
      </c>
    </row>
    <row r="7" spans="1:12" ht="78.75" customHeight="1">
      <c r="A7" s="6">
        <v>4</v>
      </c>
      <c r="B7" s="7" t="s">
        <v>21</v>
      </c>
      <c r="C7" s="7" t="s">
        <v>30</v>
      </c>
      <c r="D7" s="8">
        <v>673.3</v>
      </c>
      <c r="E7" s="6">
        <v>138.864</v>
      </c>
      <c r="F7" s="6">
        <f>D7-E7</f>
        <v>534.436</v>
      </c>
      <c r="G7" s="14">
        <v>0.206</v>
      </c>
      <c r="H7" s="15" t="s">
        <v>31</v>
      </c>
      <c r="I7" s="17">
        <v>0.3</v>
      </c>
      <c r="J7" s="16" t="s">
        <v>18</v>
      </c>
      <c r="K7" s="50" t="s">
        <v>32</v>
      </c>
      <c r="L7" s="51" t="s">
        <v>33</v>
      </c>
    </row>
    <row r="8" spans="1:12" ht="142.5" customHeight="1">
      <c r="A8" s="6">
        <v>5</v>
      </c>
      <c r="B8" s="7" t="s">
        <v>21</v>
      </c>
      <c r="C8" s="7" t="s">
        <v>34</v>
      </c>
      <c r="D8" s="8">
        <v>430</v>
      </c>
      <c r="E8" s="9">
        <v>0</v>
      </c>
      <c r="F8" s="9">
        <f>D8-E8</f>
        <v>430</v>
      </c>
      <c r="G8" s="10">
        <v>0</v>
      </c>
      <c r="H8" s="16" t="s">
        <v>35</v>
      </c>
      <c r="I8" s="9">
        <v>0</v>
      </c>
      <c r="J8" s="16" t="s">
        <v>18</v>
      </c>
      <c r="K8" s="15" t="s">
        <v>36</v>
      </c>
      <c r="L8" s="15" t="s">
        <v>37</v>
      </c>
    </row>
    <row r="9" spans="1:12" ht="96.75" customHeight="1">
      <c r="A9" s="6">
        <v>6</v>
      </c>
      <c r="B9" s="7" t="s">
        <v>21</v>
      </c>
      <c r="C9" s="7" t="s">
        <v>34</v>
      </c>
      <c r="D9" s="8">
        <v>460</v>
      </c>
      <c r="E9" s="9">
        <v>0</v>
      </c>
      <c r="F9" s="9">
        <f>D9-E9</f>
        <v>460</v>
      </c>
      <c r="G9" s="10">
        <v>0</v>
      </c>
      <c r="H9" s="16" t="s">
        <v>35</v>
      </c>
      <c r="I9" s="9">
        <v>0</v>
      </c>
      <c r="J9" s="16" t="s">
        <v>18</v>
      </c>
      <c r="K9" s="15" t="s">
        <v>38</v>
      </c>
      <c r="L9" s="15" t="s">
        <v>39</v>
      </c>
    </row>
    <row r="10" spans="1:12" ht="153.75" customHeight="1">
      <c r="A10" s="6">
        <v>7</v>
      </c>
      <c r="B10" s="7" t="s">
        <v>21</v>
      </c>
      <c r="C10" s="7" t="s">
        <v>40</v>
      </c>
      <c r="D10" s="8">
        <v>554.765</v>
      </c>
      <c r="E10" s="6">
        <v>0</v>
      </c>
      <c r="F10" s="6">
        <v>554.765</v>
      </c>
      <c r="G10" s="17">
        <v>0</v>
      </c>
      <c r="H10" s="18" t="s">
        <v>41</v>
      </c>
      <c r="I10" s="17">
        <v>0</v>
      </c>
      <c r="J10" s="16" t="s">
        <v>18</v>
      </c>
      <c r="K10" s="52"/>
      <c r="L10" s="53"/>
    </row>
    <row r="11" spans="1:12" ht="90" customHeight="1">
      <c r="A11" s="6">
        <v>8</v>
      </c>
      <c r="B11" s="7" t="s">
        <v>42</v>
      </c>
      <c r="C11" s="7" t="s">
        <v>16</v>
      </c>
      <c r="D11" s="8">
        <v>750</v>
      </c>
      <c r="E11" s="9">
        <v>750</v>
      </c>
      <c r="F11" s="9">
        <v>0</v>
      </c>
      <c r="G11" s="9">
        <v>100</v>
      </c>
      <c r="H11" s="11" t="s">
        <v>43</v>
      </c>
      <c r="I11" s="10">
        <v>0.5</v>
      </c>
      <c r="J11" s="7" t="s">
        <v>18</v>
      </c>
      <c r="K11" s="11" t="s">
        <v>44</v>
      </c>
      <c r="L11" s="11" t="s">
        <v>45</v>
      </c>
    </row>
    <row r="12" spans="1:12" ht="54.75" customHeight="1">
      <c r="A12" s="6">
        <v>9</v>
      </c>
      <c r="B12" s="7" t="s">
        <v>46</v>
      </c>
      <c r="C12" s="7" t="s">
        <v>47</v>
      </c>
      <c r="D12" s="8">
        <v>60</v>
      </c>
      <c r="E12" s="9">
        <v>30</v>
      </c>
      <c r="F12" s="9">
        <v>30</v>
      </c>
      <c r="G12" s="12">
        <f aca="true" t="shared" si="0" ref="G12:G18">E12/D12</f>
        <v>0.5</v>
      </c>
      <c r="H12" s="13" t="s">
        <v>48</v>
      </c>
      <c r="I12" s="10">
        <v>0.5</v>
      </c>
      <c r="J12" s="7" t="s">
        <v>18</v>
      </c>
      <c r="K12" s="49" t="s">
        <v>49</v>
      </c>
      <c r="L12" s="52" t="s">
        <v>50</v>
      </c>
    </row>
    <row r="13" spans="1:12" ht="54.75" customHeight="1">
      <c r="A13" s="6">
        <v>10</v>
      </c>
      <c r="B13" s="7" t="s">
        <v>51</v>
      </c>
      <c r="C13" s="7" t="s">
        <v>47</v>
      </c>
      <c r="D13" s="8">
        <v>30</v>
      </c>
      <c r="E13" s="9">
        <v>20</v>
      </c>
      <c r="F13" s="9">
        <v>10</v>
      </c>
      <c r="G13" s="12">
        <f t="shared" si="0"/>
        <v>0.666666666666667</v>
      </c>
      <c r="H13" s="15" t="s">
        <v>52</v>
      </c>
      <c r="I13" s="10">
        <v>0.8</v>
      </c>
      <c r="J13" s="7" t="s">
        <v>18</v>
      </c>
      <c r="K13" s="49" t="s">
        <v>53</v>
      </c>
      <c r="L13" s="52" t="s">
        <v>50</v>
      </c>
    </row>
    <row r="14" spans="1:12" ht="34.5" customHeight="1">
      <c r="A14" s="6">
        <v>11</v>
      </c>
      <c r="B14" s="7" t="s">
        <v>54</v>
      </c>
      <c r="C14" s="7" t="s">
        <v>55</v>
      </c>
      <c r="D14" s="8">
        <v>60</v>
      </c>
      <c r="E14" s="9">
        <v>60</v>
      </c>
      <c r="F14" s="9">
        <v>0</v>
      </c>
      <c r="G14" s="12">
        <f t="shared" si="0"/>
        <v>1</v>
      </c>
      <c r="H14" s="16" t="s">
        <v>56</v>
      </c>
      <c r="I14" s="10">
        <v>1</v>
      </c>
      <c r="J14" s="7" t="s">
        <v>18</v>
      </c>
      <c r="K14" s="54" t="s">
        <v>57</v>
      </c>
      <c r="L14" s="53"/>
    </row>
    <row r="15" spans="1:12" ht="76.5" customHeight="1">
      <c r="A15" s="6">
        <v>12</v>
      </c>
      <c r="B15" s="7" t="s">
        <v>58</v>
      </c>
      <c r="C15" s="19" t="s">
        <v>59</v>
      </c>
      <c r="D15" s="8">
        <v>1050</v>
      </c>
      <c r="E15" s="9">
        <v>1018</v>
      </c>
      <c r="F15" s="9">
        <v>32</v>
      </c>
      <c r="G15" s="20">
        <f>E15/D15*100</f>
        <v>96.952380952381</v>
      </c>
      <c r="H15" s="16" t="s">
        <v>56</v>
      </c>
      <c r="I15" s="10">
        <v>1</v>
      </c>
      <c r="J15" s="7" t="s">
        <v>18</v>
      </c>
      <c r="K15" s="49" t="s">
        <v>60</v>
      </c>
      <c r="L15" s="49" t="s">
        <v>61</v>
      </c>
    </row>
    <row r="16" spans="1:12" ht="34.5" customHeight="1">
      <c r="A16" s="6">
        <v>13</v>
      </c>
      <c r="B16" s="7" t="s">
        <v>62</v>
      </c>
      <c r="C16" s="19" t="s">
        <v>63</v>
      </c>
      <c r="D16" s="8">
        <v>100</v>
      </c>
      <c r="E16" s="9">
        <v>7.245</v>
      </c>
      <c r="F16" s="9">
        <v>92.755</v>
      </c>
      <c r="G16" s="12">
        <f>E16/D16</f>
        <v>0.07245</v>
      </c>
      <c r="H16" s="9"/>
      <c r="I16" s="9"/>
      <c r="J16" s="9"/>
      <c r="K16" s="52"/>
      <c r="L16" s="53"/>
    </row>
    <row r="17" spans="1:12" ht="34.5" customHeight="1">
      <c r="A17" s="6">
        <v>14</v>
      </c>
      <c r="B17" s="21" t="s">
        <v>64</v>
      </c>
      <c r="C17" s="7" t="s">
        <v>63</v>
      </c>
      <c r="D17" s="8">
        <v>110</v>
      </c>
      <c r="E17" s="9">
        <v>45.5</v>
      </c>
      <c r="F17" s="9">
        <f>D17-E17</f>
        <v>64.5</v>
      </c>
      <c r="G17" s="12">
        <f t="shared" si="0"/>
        <v>0.413636363636364</v>
      </c>
      <c r="H17" s="15" t="s">
        <v>65</v>
      </c>
      <c r="I17" s="10">
        <v>0.8</v>
      </c>
      <c r="J17" s="7" t="s">
        <v>18</v>
      </c>
      <c r="K17" s="55" t="s">
        <v>66</v>
      </c>
      <c r="L17" s="55" t="s">
        <v>67</v>
      </c>
    </row>
    <row r="18" spans="1:12" ht="60.75" customHeight="1">
      <c r="A18" s="6">
        <v>15</v>
      </c>
      <c r="B18" s="7" t="s">
        <v>68</v>
      </c>
      <c r="C18" s="7" t="s">
        <v>47</v>
      </c>
      <c r="D18" s="7">
        <v>393</v>
      </c>
      <c r="E18" s="7">
        <v>376.22</v>
      </c>
      <c r="F18" s="7">
        <f>D18-E18</f>
        <v>16.78</v>
      </c>
      <c r="G18" s="22">
        <f t="shared" si="0"/>
        <v>0.957302798982188</v>
      </c>
      <c r="H18" s="7" t="s">
        <v>69</v>
      </c>
      <c r="I18" s="56">
        <v>1</v>
      </c>
      <c r="J18" s="13" t="s">
        <v>70</v>
      </c>
      <c r="K18" s="50" t="s">
        <v>71</v>
      </c>
      <c r="L18" s="49" t="s">
        <v>72</v>
      </c>
    </row>
    <row r="19" spans="1:12" ht="34.5" customHeight="1">
      <c r="A19" s="23">
        <v>16</v>
      </c>
      <c r="B19" s="7" t="s">
        <v>73</v>
      </c>
      <c r="C19" s="7" t="s">
        <v>74</v>
      </c>
      <c r="D19" s="24">
        <v>580</v>
      </c>
      <c r="E19" s="9">
        <v>560.656</v>
      </c>
      <c r="F19" s="9">
        <v>76.83</v>
      </c>
      <c r="G19" s="12">
        <v>0.966648275862069</v>
      </c>
      <c r="H19" s="16" t="s">
        <v>75</v>
      </c>
      <c r="I19" s="10">
        <v>1</v>
      </c>
      <c r="J19" s="16" t="s">
        <v>18</v>
      </c>
      <c r="K19" s="57" t="s">
        <v>76</v>
      </c>
      <c r="L19" s="58" t="s">
        <v>77</v>
      </c>
    </row>
    <row r="20" spans="1:12" ht="34.5" customHeight="1">
      <c r="A20" s="25"/>
      <c r="B20" s="7"/>
      <c r="C20" s="7"/>
      <c r="D20" s="24"/>
      <c r="E20" s="9"/>
      <c r="F20" s="9"/>
      <c r="G20" s="12"/>
      <c r="H20" s="9"/>
      <c r="I20" s="10"/>
      <c r="J20" s="9"/>
      <c r="K20" s="52"/>
      <c r="L20" s="59"/>
    </row>
    <row r="21" spans="1:12" ht="34.5" customHeight="1">
      <c r="A21" s="6">
        <v>17</v>
      </c>
      <c r="B21" s="7" t="s">
        <v>78</v>
      </c>
      <c r="C21" s="7" t="s">
        <v>74</v>
      </c>
      <c r="D21" s="8">
        <v>1690</v>
      </c>
      <c r="E21" s="9">
        <v>1664.12</v>
      </c>
      <c r="F21" s="9">
        <v>123.35</v>
      </c>
      <c r="G21" s="12">
        <v>0.984686390532544</v>
      </c>
      <c r="H21" s="16" t="s">
        <v>75</v>
      </c>
      <c r="I21" s="10">
        <v>1</v>
      </c>
      <c r="J21" s="16" t="s">
        <v>18</v>
      </c>
      <c r="K21" s="57" t="s">
        <v>79</v>
      </c>
      <c r="L21" s="58" t="s">
        <v>80</v>
      </c>
    </row>
    <row r="22" spans="1:12" ht="34.5" customHeight="1">
      <c r="A22" s="6">
        <v>18</v>
      </c>
      <c r="B22" s="7" t="s">
        <v>81</v>
      </c>
      <c r="C22" s="7" t="s">
        <v>74</v>
      </c>
      <c r="D22" s="8">
        <v>510</v>
      </c>
      <c r="E22" s="9">
        <v>490.9</v>
      </c>
      <c r="F22" s="9">
        <v>42.67</v>
      </c>
      <c r="G22" s="12">
        <v>0.962549019607843</v>
      </c>
      <c r="H22" s="16" t="s">
        <v>75</v>
      </c>
      <c r="I22" s="10">
        <v>1</v>
      </c>
      <c r="J22" s="16" t="s">
        <v>18</v>
      </c>
      <c r="K22" s="57" t="s">
        <v>82</v>
      </c>
      <c r="L22" s="60" t="s">
        <v>83</v>
      </c>
    </row>
    <row r="23" spans="1:12" ht="34.5" customHeight="1">
      <c r="A23" s="6">
        <v>19</v>
      </c>
      <c r="B23" s="7" t="s">
        <v>84</v>
      </c>
      <c r="C23" s="7" t="s">
        <v>74</v>
      </c>
      <c r="D23" s="8">
        <v>800</v>
      </c>
      <c r="E23" s="9">
        <v>799.52</v>
      </c>
      <c r="F23" s="9"/>
      <c r="G23" s="12">
        <v>0.9994</v>
      </c>
      <c r="H23" s="16" t="s">
        <v>75</v>
      </c>
      <c r="I23" s="10">
        <v>1</v>
      </c>
      <c r="J23" s="16" t="s">
        <v>18</v>
      </c>
      <c r="K23" s="57" t="s">
        <v>82</v>
      </c>
      <c r="L23" s="60" t="s">
        <v>83</v>
      </c>
    </row>
    <row r="24" spans="1:12" ht="34.5" customHeight="1">
      <c r="A24" s="6">
        <v>20</v>
      </c>
      <c r="B24" s="7" t="s">
        <v>85</v>
      </c>
      <c r="C24" s="7" t="s">
        <v>74</v>
      </c>
      <c r="D24" s="8">
        <f>80+200</f>
        <v>280</v>
      </c>
      <c r="E24" s="9">
        <v>233.26</v>
      </c>
      <c r="F24" s="9">
        <v>23.3</v>
      </c>
      <c r="G24" s="12">
        <v>0.833071428571429</v>
      </c>
      <c r="H24" s="16" t="s">
        <v>75</v>
      </c>
      <c r="I24" s="10">
        <v>1</v>
      </c>
      <c r="J24" s="16" t="s">
        <v>18</v>
      </c>
      <c r="K24" s="57" t="s">
        <v>79</v>
      </c>
      <c r="L24" s="58" t="s">
        <v>80</v>
      </c>
    </row>
    <row r="25" spans="1:12" ht="114" customHeight="1">
      <c r="A25" s="6">
        <v>21</v>
      </c>
      <c r="B25" s="26" t="s">
        <v>86</v>
      </c>
      <c r="C25" s="7" t="s">
        <v>87</v>
      </c>
      <c r="D25" s="8">
        <v>443</v>
      </c>
      <c r="E25" s="27">
        <v>420.772293</v>
      </c>
      <c r="F25" s="27">
        <f aca="true" t="shared" si="1" ref="F25:F32">D25-E25</f>
        <v>22.227707</v>
      </c>
      <c r="G25" s="28">
        <f aca="true" t="shared" si="2" ref="G25:G32">E25/D25*100%</f>
        <v>0.949824589164786</v>
      </c>
      <c r="H25" s="15" t="s">
        <v>88</v>
      </c>
      <c r="I25" s="61">
        <v>0.96</v>
      </c>
      <c r="J25" s="16" t="s">
        <v>18</v>
      </c>
      <c r="K25" s="49" t="s">
        <v>89</v>
      </c>
      <c r="L25" s="49" t="s">
        <v>90</v>
      </c>
    </row>
    <row r="26" spans="1:12" ht="87" customHeight="1">
      <c r="A26" s="6">
        <v>22</v>
      </c>
      <c r="B26" s="26" t="s">
        <v>91</v>
      </c>
      <c r="C26" s="7" t="s">
        <v>87</v>
      </c>
      <c r="D26" s="8">
        <v>449</v>
      </c>
      <c r="E26" s="27">
        <v>436.473455</v>
      </c>
      <c r="F26" s="27">
        <f t="shared" si="1"/>
        <v>12.526545</v>
      </c>
      <c r="G26" s="28">
        <f t="shared" si="2"/>
        <v>0.972101236080178</v>
      </c>
      <c r="H26" s="15" t="s">
        <v>92</v>
      </c>
      <c r="I26" s="61">
        <v>0.97</v>
      </c>
      <c r="J26" s="16" t="s">
        <v>18</v>
      </c>
      <c r="K26" s="49" t="s">
        <v>93</v>
      </c>
      <c r="L26" s="49" t="s">
        <v>90</v>
      </c>
    </row>
    <row r="27" spans="1:12" ht="102" customHeight="1">
      <c r="A27" s="6">
        <v>23</v>
      </c>
      <c r="B27" s="26" t="s">
        <v>94</v>
      </c>
      <c r="C27" s="7" t="s">
        <v>87</v>
      </c>
      <c r="D27" s="8">
        <v>726</v>
      </c>
      <c r="E27" s="27">
        <v>667.398765</v>
      </c>
      <c r="F27" s="27">
        <f t="shared" si="1"/>
        <v>58.601235</v>
      </c>
      <c r="G27" s="28">
        <f t="shared" si="2"/>
        <v>0.919282045454546</v>
      </c>
      <c r="H27" s="15" t="s">
        <v>95</v>
      </c>
      <c r="I27" s="61">
        <v>0.94</v>
      </c>
      <c r="J27" s="16" t="s">
        <v>18</v>
      </c>
      <c r="K27" s="49" t="s">
        <v>96</v>
      </c>
      <c r="L27" s="49" t="s">
        <v>90</v>
      </c>
    </row>
    <row r="28" spans="1:12" ht="183.75" customHeight="1">
      <c r="A28" s="6">
        <v>24</v>
      </c>
      <c r="B28" s="26" t="s">
        <v>97</v>
      </c>
      <c r="C28" s="7" t="s">
        <v>87</v>
      </c>
      <c r="D28" s="8">
        <v>1264</v>
      </c>
      <c r="E28" s="27">
        <v>1167.037748</v>
      </c>
      <c r="F28" s="27">
        <f t="shared" si="1"/>
        <v>96.962252</v>
      </c>
      <c r="G28" s="28">
        <f t="shared" si="2"/>
        <v>0.923289357594937</v>
      </c>
      <c r="H28" s="15" t="s">
        <v>75</v>
      </c>
      <c r="I28" s="61">
        <v>1</v>
      </c>
      <c r="J28" s="16" t="s">
        <v>18</v>
      </c>
      <c r="K28" s="49" t="s">
        <v>98</v>
      </c>
      <c r="L28" s="49" t="s">
        <v>90</v>
      </c>
    </row>
    <row r="29" spans="1:12" ht="102.75" customHeight="1">
      <c r="A29" s="6">
        <v>25</v>
      </c>
      <c r="B29" s="26" t="s">
        <v>99</v>
      </c>
      <c r="C29" s="7" t="s">
        <v>87</v>
      </c>
      <c r="D29" s="8">
        <v>213</v>
      </c>
      <c r="E29" s="27">
        <v>172.55</v>
      </c>
      <c r="F29" s="27">
        <f t="shared" si="1"/>
        <v>40.45</v>
      </c>
      <c r="G29" s="28">
        <f t="shared" si="2"/>
        <v>0.810093896713615</v>
      </c>
      <c r="H29" s="15" t="s">
        <v>95</v>
      </c>
      <c r="I29" s="61">
        <v>0.94</v>
      </c>
      <c r="J29" s="16" t="s">
        <v>18</v>
      </c>
      <c r="K29" s="49" t="s">
        <v>100</v>
      </c>
      <c r="L29" s="49" t="s">
        <v>90</v>
      </c>
    </row>
    <row r="30" spans="1:12" ht="123.75" customHeight="1">
      <c r="A30" s="6">
        <v>26</v>
      </c>
      <c r="B30" s="7" t="s">
        <v>101</v>
      </c>
      <c r="C30" s="7" t="s">
        <v>87</v>
      </c>
      <c r="D30" s="8">
        <v>400</v>
      </c>
      <c r="E30" s="27">
        <v>282.653948</v>
      </c>
      <c r="F30" s="27">
        <f t="shared" si="1"/>
        <v>117.346052</v>
      </c>
      <c r="G30" s="28">
        <f t="shared" si="2"/>
        <v>0.70663487</v>
      </c>
      <c r="H30" s="15" t="s">
        <v>102</v>
      </c>
      <c r="I30" s="62" t="s">
        <v>103</v>
      </c>
      <c r="J30" s="16" t="s">
        <v>18</v>
      </c>
      <c r="K30" s="49" t="s">
        <v>104</v>
      </c>
      <c r="L30" s="49" t="s">
        <v>90</v>
      </c>
    </row>
    <row r="31" spans="1:12" ht="123" customHeight="1">
      <c r="A31" s="6">
        <v>27</v>
      </c>
      <c r="B31" s="26" t="s">
        <v>105</v>
      </c>
      <c r="C31" s="7" t="s">
        <v>87</v>
      </c>
      <c r="D31" s="8">
        <v>170</v>
      </c>
      <c r="E31" s="27">
        <v>145.30864</v>
      </c>
      <c r="F31" s="27">
        <f t="shared" si="1"/>
        <v>24.69136</v>
      </c>
      <c r="G31" s="28">
        <f t="shared" si="2"/>
        <v>0.854756705882353</v>
      </c>
      <c r="H31" s="15" t="s">
        <v>75</v>
      </c>
      <c r="I31" s="61">
        <v>1</v>
      </c>
      <c r="J31" s="16" t="s">
        <v>18</v>
      </c>
      <c r="K31" s="49" t="s">
        <v>106</v>
      </c>
      <c r="L31" s="49" t="s">
        <v>90</v>
      </c>
    </row>
    <row r="32" spans="1:12" ht="108.75" customHeight="1">
      <c r="A32" s="6">
        <v>28</v>
      </c>
      <c r="B32" s="7" t="s">
        <v>107</v>
      </c>
      <c r="C32" s="7" t="s">
        <v>87</v>
      </c>
      <c r="D32" s="8">
        <v>305</v>
      </c>
      <c r="E32" s="27">
        <v>204.050596</v>
      </c>
      <c r="F32" s="27">
        <f t="shared" si="1"/>
        <v>100.949404</v>
      </c>
      <c r="G32" s="28">
        <f t="shared" si="2"/>
        <v>0.669018347540984</v>
      </c>
      <c r="H32" s="15" t="s">
        <v>108</v>
      </c>
      <c r="I32" s="61">
        <v>0.91</v>
      </c>
      <c r="J32" s="16" t="s">
        <v>18</v>
      </c>
      <c r="K32" s="49" t="s">
        <v>109</v>
      </c>
      <c r="L32" s="49" t="s">
        <v>90</v>
      </c>
    </row>
    <row r="33" spans="1:12" ht="204" customHeight="1">
      <c r="A33" s="6">
        <v>29</v>
      </c>
      <c r="B33" s="7" t="s">
        <v>110</v>
      </c>
      <c r="C33" s="7" t="s">
        <v>111</v>
      </c>
      <c r="D33" s="8">
        <v>500</v>
      </c>
      <c r="E33" s="9">
        <v>350</v>
      </c>
      <c r="F33" s="9">
        <v>150</v>
      </c>
      <c r="G33" s="9">
        <v>70</v>
      </c>
      <c r="H33" s="7" t="s">
        <v>112</v>
      </c>
      <c r="I33" s="7" t="s">
        <v>113</v>
      </c>
      <c r="J33" s="16" t="s">
        <v>18</v>
      </c>
      <c r="K33" s="11" t="s">
        <v>114</v>
      </c>
      <c r="L33" s="58" t="s">
        <v>115</v>
      </c>
    </row>
    <row r="34" spans="1:12" ht="49.5" customHeight="1">
      <c r="A34" s="6">
        <v>30</v>
      </c>
      <c r="B34" s="7" t="s">
        <v>116</v>
      </c>
      <c r="C34" s="7" t="s">
        <v>16</v>
      </c>
      <c r="D34" s="8">
        <v>500</v>
      </c>
      <c r="E34" s="9">
        <v>138</v>
      </c>
      <c r="F34" s="9">
        <v>362</v>
      </c>
      <c r="G34" s="10">
        <v>0.276</v>
      </c>
      <c r="H34" s="16" t="s">
        <v>117</v>
      </c>
      <c r="I34" s="10">
        <v>0.25</v>
      </c>
      <c r="J34" s="7" t="s">
        <v>18</v>
      </c>
      <c r="K34" s="63" t="s">
        <v>118</v>
      </c>
      <c r="L34" s="64" t="s">
        <v>119</v>
      </c>
    </row>
    <row r="35" spans="1:12" ht="72" customHeight="1">
      <c r="A35" s="6">
        <v>31</v>
      </c>
      <c r="B35" s="7" t="s">
        <v>120</v>
      </c>
      <c r="C35" s="7" t="s">
        <v>40</v>
      </c>
      <c r="D35" s="8">
        <f>200+300</f>
        <v>500</v>
      </c>
      <c r="E35" s="29">
        <v>124.28</v>
      </c>
      <c r="F35" s="29">
        <v>500</v>
      </c>
      <c r="G35" s="30">
        <v>0.2486</v>
      </c>
      <c r="H35" s="7" t="s">
        <v>121</v>
      </c>
      <c r="I35" s="56">
        <v>0.7</v>
      </c>
      <c r="J35" s="7" t="s">
        <v>122</v>
      </c>
      <c r="K35" s="7" t="s">
        <v>123</v>
      </c>
      <c r="L35" s="7" t="s">
        <v>124</v>
      </c>
    </row>
    <row r="36" spans="1:12" ht="63" customHeight="1">
      <c r="A36" s="6">
        <v>32</v>
      </c>
      <c r="B36" s="7" t="s">
        <v>125</v>
      </c>
      <c r="C36" s="7" t="s">
        <v>16</v>
      </c>
      <c r="D36" s="8">
        <v>200</v>
      </c>
      <c r="E36" s="9">
        <v>119.6948</v>
      </c>
      <c r="F36" s="9">
        <v>20.3052</v>
      </c>
      <c r="G36" s="10">
        <v>0.855</v>
      </c>
      <c r="H36" s="15" t="s">
        <v>126</v>
      </c>
      <c r="I36" s="10">
        <v>0.9</v>
      </c>
      <c r="J36" s="16" t="s">
        <v>18</v>
      </c>
      <c r="K36" s="64" t="s">
        <v>127</v>
      </c>
      <c r="L36" s="64" t="s">
        <v>128</v>
      </c>
    </row>
    <row r="37" spans="1:12" ht="49.5" customHeight="1">
      <c r="A37" s="6">
        <v>33</v>
      </c>
      <c r="B37" s="7" t="s">
        <v>129</v>
      </c>
      <c r="C37" s="7" t="s">
        <v>16</v>
      </c>
      <c r="D37" s="8">
        <v>1077.5</v>
      </c>
      <c r="E37" s="9">
        <v>0</v>
      </c>
      <c r="F37" s="9">
        <v>1077.5</v>
      </c>
      <c r="G37" s="10">
        <v>0</v>
      </c>
      <c r="H37" s="11" t="s">
        <v>130</v>
      </c>
      <c r="I37" s="9">
        <v>0</v>
      </c>
      <c r="J37" s="7" t="s">
        <v>18</v>
      </c>
      <c r="K37" s="65" t="s">
        <v>131</v>
      </c>
      <c r="L37" s="66" t="s">
        <v>132</v>
      </c>
    </row>
    <row r="38" spans="1:12" ht="115.5" customHeight="1">
      <c r="A38" s="6">
        <v>34</v>
      </c>
      <c r="B38" s="7" t="s">
        <v>133</v>
      </c>
      <c r="C38" s="7" t="s">
        <v>134</v>
      </c>
      <c r="D38" s="8">
        <v>800</v>
      </c>
      <c r="E38" s="9">
        <v>213.8</v>
      </c>
      <c r="F38" s="9">
        <f>D38-E38</f>
        <v>586.2</v>
      </c>
      <c r="G38" s="9">
        <f>E38/D38</f>
        <v>0.26725</v>
      </c>
      <c r="H38" s="7" t="s">
        <v>135</v>
      </c>
      <c r="I38" s="10">
        <v>0.2</v>
      </c>
      <c r="J38" s="67" t="s">
        <v>18</v>
      </c>
      <c r="K38" s="68" t="s">
        <v>136</v>
      </c>
      <c r="L38" s="68" t="s">
        <v>137</v>
      </c>
    </row>
    <row r="39" spans="1:12" ht="90.75" customHeight="1">
      <c r="A39" s="6">
        <v>35</v>
      </c>
      <c r="B39" s="7" t="s">
        <v>138</v>
      </c>
      <c r="C39" s="7" t="s">
        <v>16</v>
      </c>
      <c r="D39" s="8">
        <v>332.5</v>
      </c>
      <c r="E39" s="9">
        <v>332.5</v>
      </c>
      <c r="F39" s="9">
        <v>0</v>
      </c>
      <c r="G39" s="10">
        <v>1</v>
      </c>
      <c r="H39" s="7" t="s">
        <v>139</v>
      </c>
      <c r="I39" s="9">
        <v>100</v>
      </c>
      <c r="J39" s="16" t="s">
        <v>18</v>
      </c>
      <c r="K39" s="63" t="s">
        <v>140</v>
      </c>
      <c r="L39" s="64" t="s">
        <v>141</v>
      </c>
    </row>
    <row r="40" spans="1:12" ht="70.5" customHeight="1">
      <c r="A40" s="6">
        <v>36</v>
      </c>
      <c r="B40" s="7" t="s">
        <v>142</v>
      </c>
      <c r="C40" s="7" t="s">
        <v>47</v>
      </c>
      <c r="D40" s="31">
        <v>137</v>
      </c>
      <c r="E40" s="31">
        <f>D40*0.7</f>
        <v>95.9</v>
      </c>
      <c r="F40" s="31">
        <f>D40-E40</f>
        <v>41.1</v>
      </c>
      <c r="G40" s="32">
        <v>0.7</v>
      </c>
      <c r="H40" s="33" t="s">
        <v>143</v>
      </c>
      <c r="I40" s="56">
        <v>1</v>
      </c>
      <c r="J40" s="13" t="s">
        <v>70</v>
      </c>
      <c r="K40" s="50" t="s">
        <v>144</v>
      </c>
      <c r="L40" s="49" t="s">
        <v>72</v>
      </c>
    </row>
    <row r="41" spans="1:12" ht="69" customHeight="1">
      <c r="A41" s="6">
        <v>37</v>
      </c>
      <c r="B41" s="7" t="s">
        <v>145</v>
      </c>
      <c r="C41" s="7" t="s">
        <v>146</v>
      </c>
      <c r="D41" s="8">
        <v>70</v>
      </c>
      <c r="E41" s="34">
        <v>61.85</v>
      </c>
      <c r="F41" s="34">
        <v>8.15</v>
      </c>
      <c r="G41" s="35">
        <f>E41/D41</f>
        <v>0.883571428571429</v>
      </c>
      <c r="H41" s="36" t="s">
        <v>147</v>
      </c>
      <c r="I41" s="69">
        <v>1</v>
      </c>
      <c r="J41" s="36" t="s">
        <v>18</v>
      </c>
      <c r="K41" s="11" t="s">
        <v>148</v>
      </c>
      <c r="L41" s="11" t="s">
        <v>149</v>
      </c>
    </row>
    <row r="42" spans="1:12" ht="114" customHeight="1">
      <c r="A42" s="6">
        <v>38</v>
      </c>
      <c r="B42" s="7" t="s">
        <v>150</v>
      </c>
      <c r="C42" s="7" t="s">
        <v>151</v>
      </c>
      <c r="D42" s="8">
        <v>1180</v>
      </c>
      <c r="E42" s="9">
        <v>1148.9753</v>
      </c>
      <c r="F42" s="9">
        <v>31.0247</v>
      </c>
      <c r="G42" s="9">
        <v>97.37</v>
      </c>
      <c r="H42" s="15" t="s">
        <v>152</v>
      </c>
      <c r="I42" s="10">
        <v>0.9</v>
      </c>
      <c r="J42" s="9" t="s">
        <v>153</v>
      </c>
      <c r="K42" s="70" t="s">
        <v>154</v>
      </c>
      <c r="L42" s="59" t="s">
        <v>155</v>
      </c>
    </row>
    <row r="43" spans="1:12" ht="75" customHeight="1">
      <c r="A43" s="6">
        <v>39</v>
      </c>
      <c r="B43" s="7" t="s">
        <v>156</v>
      </c>
      <c r="C43" s="7" t="s">
        <v>157</v>
      </c>
      <c r="D43" s="8">
        <v>90</v>
      </c>
      <c r="E43" s="9">
        <v>89.78</v>
      </c>
      <c r="F43" s="9">
        <v>0.22</v>
      </c>
      <c r="G43" s="12">
        <v>0.9976</v>
      </c>
      <c r="H43" s="9" t="s">
        <v>75</v>
      </c>
      <c r="I43" s="10">
        <v>1</v>
      </c>
      <c r="J43" s="9" t="s">
        <v>70</v>
      </c>
      <c r="K43" s="70" t="s">
        <v>158</v>
      </c>
      <c r="L43" s="71" t="s">
        <v>159</v>
      </c>
    </row>
    <row r="44" spans="1:12" ht="34.5" customHeight="1">
      <c r="A44" s="6">
        <v>40</v>
      </c>
      <c r="B44" s="7" t="s">
        <v>160</v>
      </c>
      <c r="C44" s="7" t="s">
        <v>74</v>
      </c>
      <c r="D44" s="8">
        <v>460</v>
      </c>
      <c r="E44" s="9">
        <v>381.07</v>
      </c>
      <c r="F44" s="9">
        <v>57.37</v>
      </c>
      <c r="G44" s="12">
        <f>E44/D44*100%</f>
        <v>0.828413043478261</v>
      </c>
      <c r="H44" s="16" t="s">
        <v>75</v>
      </c>
      <c r="I44" s="10">
        <v>1</v>
      </c>
      <c r="J44" s="67" t="s">
        <v>18</v>
      </c>
      <c r="K44" s="57" t="s">
        <v>82</v>
      </c>
      <c r="L44" s="60" t="s">
        <v>83</v>
      </c>
    </row>
    <row r="45" spans="1:12" ht="96" customHeight="1">
      <c r="A45" s="6">
        <v>41</v>
      </c>
      <c r="B45" s="7" t="s">
        <v>161</v>
      </c>
      <c r="C45" s="7" t="s">
        <v>16</v>
      </c>
      <c r="D45" s="8">
        <v>240</v>
      </c>
      <c r="E45" s="9">
        <v>240</v>
      </c>
      <c r="F45" s="9">
        <v>0</v>
      </c>
      <c r="G45" s="10">
        <v>1</v>
      </c>
      <c r="H45" s="37" t="s">
        <v>162</v>
      </c>
      <c r="I45" s="12">
        <v>0.333</v>
      </c>
      <c r="J45" s="72" t="s">
        <v>18</v>
      </c>
      <c r="K45" s="71" t="s">
        <v>163</v>
      </c>
      <c r="L45" s="71" t="s">
        <v>164</v>
      </c>
    </row>
    <row r="46" spans="1:12" ht="34.5" customHeight="1">
      <c r="A46" s="6">
        <v>42</v>
      </c>
      <c r="B46" s="38" t="s">
        <v>165</v>
      </c>
      <c r="C46" s="38" t="s">
        <v>47</v>
      </c>
      <c r="D46" s="8">
        <v>23</v>
      </c>
      <c r="E46" s="9">
        <v>0</v>
      </c>
      <c r="F46" s="9">
        <v>23</v>
      </c>
      <c r="G46" s="12">
        <f>E46/D46</f>
        <v>0</v>
      </c>
      <c r="H46" s="13" t="s">
        <v>166</v>
      </c>
      <c r="I46" s="73">
        <v>0.6</v>
      </c>
      <c r="J46" s="13" t="s">
        <v>18</v>
      </c>
      <c r="K46" s="49" t="s">
        <v>167</v>
      </c>
      <c r="L46" s="49" t="s">
        <v>168</v>
      </c>
    </row>
    <row r="47" spans="1:12" ht="66" customHeight="1">
      <c r="A47" s="6">
        <v>43</v>
      </c>
      <c r="B47" s="38" t="s">
        <v>169</v>
      </c>
      <c r="C47" s="38" t="s">
        <v>47</v>
      </c>
      <c r="D47" s="31">
        <v>123</v>
      </c>
      <c r="E47" s="31">
        <f>D47*0.7</f>
        <v>86.1</v>
      </c>
      <c r="F47" s="31">
        <f>D47-E47</f>
        <v>36.9</v>
      </c>
      <c r="G47" s="32">
        <v>0.7</v>
      </c>
      <c r="H47" s="33" t="s">
        <v>143</v>
      </c>
      <c r="I47" s="56">
        <v>1</v>
      </c>
      <c r="J47" s="13" t="s">
        <v>70</v>
      </c>
      <c r="K47" s="50" t="s">
        <v>170</v>
      </c>
      <c r="L47" s="49" t="s">
        <v>72</v>
      </c>
    </row>
    <row r="48" spans="1:12" ht="34.5" customHeight="1">
      <c r="A48" s="6">
        <v>44</v>
      </c>
      <c r="B48" s="39" t="s">
        <v>171</v>
      </c>
      <c r="C48" s="7" t="s">
        <v>47</v>
      </c>
      <c r="D48" s="8">
        <v>109</v>
      </c>
      <c r="E48" s="9">
        <v>21.94</v>
      </c>
      <c r="F48" s="9">
        <f>D48-E48</f>
        <v>87.06</v>
      </c>
      <c r="G48" s="12">
        <f>E48/D48</f>
        <v>0.201284403669725</v>
      </c>
      <c r="H48" s="9"/>
      <c r="I48" s="9"/>
      <c r="J48" s="9"/>
      <c r="K48" s="9"/>
      <c r="L48" s="74"/>
    </row>
    <row r="49" spans="2:12" ht="18.75" customHeight="1">
      <c r="B49" s="6" t="s">
        <v>172</v>
      </c>
      <c r="C49" s="6"/>
      <c r="D49" s="9">
        <f>SUM(D4:D48)</f>
        <v>22305</v>
      </c>
      <c r="E49" s="9"/>
      <c r="F49" s="9"/>
      <c r="G49" s="9"/>
      <c r="H49" s="9"/>
      <c r="I49" s="9"/>
      <c r="J49" s="9"/>
      <c r="K49" s="9"/>
      <c r="L49" s="74"/>
    </row>
  </sheetData>
  <sheetProtection/>
  <mergeCells count="21">
    <mergeCell ref="A1:L1"/>
    <mergeCell ref="D2:G2"/>
    <mergeCell ref="H2:J2"/>
    <mergeCell ref="B49:C49"/>
    <mergeCell ref="A2:A3"/>
    <mergeCell ref="A19:A20"/>
    <mergeCell ref="B2:B3"/>
    <mergeCell ref="B19:B20"/>
    <mergeCell ref="C2:C3"/>
    <mergeCell ref="C19:C20"/>
    <mergeCell ref="D19:D20"/>
    <mergeCell ref="E19:E20"/>
    <mergeCell ref="F19:F20"/>
    <mergeCell ref="G19:G20"/>
    <mergeCell ref="H19:H20"/>
    <mergeCell ref="I19:I20"/>
    <mergeCell ref="J19:J20"/>
    <mergeCell ref="K2:K3"/>
    <mergeCell ref="K19:K20"/>
    <mergeCell ref="L2:L3"/>
    <mergeCell ref="L19:L20"/>
  </mergeCells>
  <printOptions/>
  <pageMargins left="0.75" right="0.75" top="0.39" bottom="0.39" header="0.51" footer="0.51"/>
  <pageSetup fitToHeight="0" fitToWidth="1" horizontalDpi="600" verticalDpi="600" orientation="landscape" paperSize="9" scale="6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zoomScaleSheetLayoutView="100"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5" right="0.75" top="1" bottom="1" header="0.51" footer="0.51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zoomScaleSheetLayoutView="100"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5" right="0.75" top="1" bottom="1" header="0.51" footer="0.51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75" t="s">
        <v>173</v>
      </c>
    </row>
    <row r="2" ht="14.25">
      <c r="B2" s="75" t="s">
        <v>174</v>
      </c>
    </row>
    <row r="4" ht="14.25">
      <c r="B4" t="s">
        <v>175</v>
      </c>
    </row>
    <row r="5" ht="14.25">
      <c r="B5" s="76" t="s">
        <v>176</v>
      </c>
    </row>
    <row r="7" ht="14.25">
      <c r="B7" t="s">
        <v>177</v>
      </c>
    </row>
    <row r="8" ht="14.25">
      <c r="B8" s="76" t="s">
        <v>178</v>
      </c>
    </row>
    <row r="10" ht="14.25">
      <c r="B10" t="s">
        <v>179</v>
      </c>
    </row>
    <row r="11" ht="14.25">
      <c r="B11" s="76" t="s">
        <v>180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海灵软件—何易佳</cp:lastModifiedBy>
  <dcterms:created xsi:type="dcterms:W3CDTF">2021-12-20T01:29:37Z</dcterms:created>
  <dcterms:modified xsi:type="dcterms:W3CDTF">2025-01-16T07:51:55Z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2052-12.1.0.19770</vt:lpwstr>
  </property>
  <property fmtid="{D5CDD505-2E9C-101B-9397-08002B2CF9AE}" pid="4" name="ICV">
    <vt:lpwstr>72199F9717A74320A1954C9E2835FCCA</vt:lpwstr>
  </property>
  <property fmtid="{D5CDD505-2E9C-101B-9397-08002B2CF9AE}" pid="5" name="KSOReadingLayout">
    <vt:bool>true</vt:bool>
  </property>
</Properties>
</file>