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tabRatio="972" firstSheet="12" activeTab="16"/>
  </bookViews>
  <sheets>
    <sheet name="Define" sheetId="1" state="hidden" r:id="rId1"/>
    <sheet name="000000" sheetId="2" state="hidden" r:id="rId2"/>
    <sheet name="0000000" sheetId="3" state="hidden" r:id="rId3"/>
    <sheet name="封面" sheetId="4" r:id="rId4"/>
    <sheet name="2017公共财政预算收入" sheetId="5" r:id="rId5"/>
    <sheet name="2017公共财政预算支出" sheetId="6" r:id="rId6"/>
    <sheet name="2017年支出项目细化表" sheetId="7" r:id="rId7"/>
    <sheet name="2017经济分类安排" sheetId="8" r:id="rId8"/>
    <sheet name="2017年基本支出经济分类" sheetId="9" r:id="rId9"/>
    <sheet name="2017年民和县转移支付" sheetId="10" r:id="rId10"/>
    <sheet name="一般债务余额限额情况" sheetId="11" r:id="rId11"/>
    <sheet name="2017年民和县政府基金收入" sheetId="12" r:id="rId12"/>
    <sheet name="2017年民和县政府基金支出" sheetId="13" r:id="rId13"/>
    <sheet name="专项债务余额情况 " sheetId="14" r:id="rId14"/>
    <sheet name="2017年民和县国有资本经营预算收入" sheetId="15" r:id="rId15"/>
    <sheet name="2017年民和县国有资本经营预算支出" sheetId="16" r:id="rId16"/>
    <sheet name="三公经费预算表" sheetId="17" r:id="rId17"/>
  </sheets>
  <externalReferences>
    <externalReference r:id="rId18"/>
    <externalReference r:id="rId19"/>
    <externalReference r:id="rId20"/>
  </externalReferences>
  <definedNames>
    <definedName name="_xlnm._FilterDatabase" localSheetId="5" hidden="1">'2017公共财政预算支出'!$A$7:$F$33</definedName>
    <definedName name="_Order1" hidden="1">255</definedName>
    <definedName name="_Order2" hidden="1">255</definedName>
    <definedName name="_xlnm.Print_Area" localSheetId="5">'2017公共财政预算支出'!$A$4:$F$49</definedName>
    <definedName name="_xlnm.Print_Area" localSheetId="8">'2017年基本支出经济分类'!$A$2:$D$46</definedName>
    <definedName name="_xlnm.Print_Area" localSheetId="9">'2017年民和县转移支付'!$A:$B</definedName>
    <definedName name="_xlnm.Print_Area" hidden="1">#N/A</definedName>
    <definedName name="_xlnm.Print_Titles" localSheetId="8">'2017年基本支出经济分类'!$2:$5</definedName>
    <definedName name="_xlnm.Print_Titles" localSheetId="11">'2017年民和县政府基金收入'!$2:$5</definedName>
    <definedName name="_xlnm.Print_Titles" localSheetId="12">'2017年民和县政府基金支出'!$2:$5</definedName>
    <definedName name="_xlnm.Print_Titles" localSheetId="9">'2017年民和县转移支付'!$2:$4</definedName>
    <definedName name="_xlnm.Print_Titles" localSheetId="6">'2017年支出项目细化表'!$3:$6</definedName>
    <definedName name="_xlnm.Print_Titles" hidden="1">#N/A</definedName>
    <definedName name="地区名称" localSheetId="7">[2]封面!$B$2:$B$6</definedName>
    <definedName name="地区名称" localSheetId="6">[1]封面!$B$2:$B$6</definedName>
    <definedName name="地区名称">[3]封面!$B$2:$B$6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<sst xmlns="http://schemas.openxmlformats.org/spreadsheetml/2006/main" count="809" uniqueCount="687">
  <si>
    <t>ERRANGE_O=</t>
  </si>
  <si>
    <t>B5:B35,B37:B46,B48:B57,B59:B67,B69:B75,B77:B82,B84:B88</t>
  </si>
  <si>
    <t>ERLINESTART_O=</t>
  </si>
  <si>
    <t>ERCOLUMNSTART_O=</t>
  </si>
  <si>
    <t>ERLINEEND_O=</t>
  </si>
  <si>
    <t>ERCOLUMNEND_O=</t>
  </si>
  <si>
    <t>民和县2017年预算（草案）</t>
  </si>
  <si>
    <t>二〇一七年一月</t>
  </si>
  <si>
    <t>政府公开表1</t>
  </si>
  <si>
    <t>民和县2017年一般公共预算收入安排表</t>
  </si>
  <si>
    <t>单位：万元</t>
  </si>
  <si>
    <t>项          目</t>
  </si>
  <si>
    <t>2016年    预算数</t>
  </si>
  <si>
    <t>2016年实际完成数</t>
  </si>
  <si>
    <t>2017年    预算数</t>
  </si>
  <si>
    <t>比上年完成数增减</t>
  </si>
  <si>
    <t>比上年完成数增减%</t>
  </si>
  <si>
    <t>一、税收收入</t>
  </si>
  <si>
    <t>增值税</t>
  </si>
  <si>
    <t>营业税</t>
  </si>
  <si>
    <t>企业所得税</t>
  </si>
  <si>
    <t>企业所得税退税</t>
  </si>
  <si>
    <t>个人所得税</t>
  </si>
  <si>
    <t>资源税</t>
  </si>
  <si>
    <t>城市维护建设税</t>
  </si>
  <si>
    <t>房产税</t>
  </si>
  <si>
    <t>印花税</t>
  </si>
  <si>
    <t>城镇土地使用税</t>
  </si>
  <si>
    <t>土地增值税</t>
  </si>
  <si>
    <t>车船税</t>
  </si>
  <si>
    <t>耕地占用税</t>
  </si>
  <si>
    <t>契税</t>
  </si>
  <si>
    <t>烟叶税</t>
  </si>
  <si>
    <t>其他税收收入</t>
  </si>
  <si>
    <t>二、非税收入</t>
  </si>
  <si>
    <t>专项收入</t>
  </si>
  <si>
    <t>行政事业性收费收入</t>
  </si>
  <si>
    <t>罚没收入</t>
  </si>
  <si>
    <t>国有资本经营收入</t>
  </si>
  <si>
    <r>
      <rPr>
        <sz val="11"/>
        <rFont val="宋体"/>
        <charset val="134"/>
      </rPr>
      <t>国有资源</t>
    </r>
    <r>
      <rPr>
        <sz val="11"/>
        <rFont val="宋体"/>
        <charset val="134"/>
      </rPr>
      <t>(</t>
    </r>
    <r>
      <rPr>
        <sz val="11"/>
        <rFont val="宋体"/>
        <charset val="134"/>
      </rPr>
      <t>资产</t>
    </r>
    <r>
      <rPr>
        <sz val="11"/>
        <rFont val="宋体"/>
        <charset val="134"/>
      </rPr>
      <t>)</t>
    </r>
    <r>
      <rPr>
        <sz val="11"/>
        <rFont val="宋体"/>
        <charset val="134"/>
      </rPr>
      <t>有偿使用收入</t>
    </r>
  </si>
  <si>
    <t>捐赠收入</t>
  </si>
  <si>
    <t>政府住房基金收入</t>
  </si>
  <si>
    <t>其他收入</t>
  </si>
  <si>
    <t>收入合计</t>
  </si>
  <si>
    <t>转移性收入</t>
  </si>
  <si>
    <t xml:space="preserve">  上级补助收入</t>
  </si>
  <si>
    <t xml:space="preserve">    返还性收入 </t>
  </si>
  <si>
    <t xml:space="preserve">    一般性转移支付收入</t>
  </si>
  <si>
    <t xml:space="preserve">    专项补助收入</t>
  </si>
  <si>
    <t>地方发行债务收入</t>
  </si>
  <si>
    <t>调入资金</t>
  </si>
  <si>
    <t>接受其他地区援助收入</t>
  </si>
  <si>
    <t>上年结余收入</t>
  </si>
  <si>
    <t>调入预算稳定调节基金</t>
  </si>
  <si>
    <t xml:space="preserve">总      计 </t>
  </si>
  <si>
    <t>政府公开表2</t>
  </si>
  <si>
    <t>民和县2017年地方一般公共预算支出安排情况表</t>
  </si>
  <si>
    <t>2016年完成数</t>
  </si>
  <si>
    <t>比上年
增减数</t>
  </si>
  <si>
    <t>增减
比例%</t>
  </si>
  <si>
    <t>一、一般公共服务</t>
  </si>
  <si>
    <t>二、外交</t>
  </si>
  <si>
    <t>三、国防</t>
  </si>
  <si>
    <t>四、公共安全</t>
  </si>
  <si>
    <t>五、教育</t>
  </si>
  <si>
    <t>六、科学技术</t>
  </si>
  <si>
    <t>七、文化体育与传媒</t>
  </si>
  <si>
    <t>八、社会保障和就业</t>
  </si>
  <si>
    <t>九、医疗卫生与计划生育</t>
  </si>
  <si>
    <t>十、节能环保</t>
  </si>
  <si>
    <t>十一、城乡社区事务</t>
  </si>
  <si>
    <t>十二、农林水事务</t>
  </si>
  <si>
    <t>十三、交通运输</t>
  </si>
  <si>
    <t>十四、资源勘探电力信息等事务</t>
  </si>
  <si>
    <t>十五、商业服务业等事务</t>
  </si>
  <si>
    <t>十六、金融监管等事务</t>
  </si>
  <si>
    <t>十七、援助其他地区支出</t>
  </si>
  <si>
    <t>十八、国土资源气象等事务</t>
  </si>
  <si>
    <t>十九、住房保障支出</t>
  </si>
  <si>
    <t>二十、粮油储备</t>
  </si>
  <si>
    <t>二十一、预备费</t>
  </si>
  <si>
    <t>二十二、债务付息</t>
  </si>
  <si>
    <t>二十三、债务发行费用</t>
  </si>
  <si>
    <t>二十四、其他支出</t>
  </si>
  <si>
    <t>支出合计</t>
  </si>
  <si>
    <t>转移性支出</t>
  </si>
  <si>
    <t xml:space="preserve">  上解上级支出</t>
  </si>
  <si>
    <t xml:space="preserve">    专项上解支出</t>
  </si>
  <si>
    <t xml:space="preserve">  补助下级支出</t>
  </si>
  <si>
    <t xml:space="preserve">    返还性支出</t>
  </si>
  <si>
    <t xml:space="preserve">    一般性转移支付支出</t>
  </si>
  <si>
    <t xml:space="preserve">    专项补助支出</t>
  </si>
  <si>
    <t>债务还本支出</t>
  </si>
  <si>
    <t>年终结余</t>
  </si>
  <si>
    <t xml:space="preserve">   结转下年</t>
  </si>
  <si>
    <r>
      <rPr>
        <sz val="11"/>
        <rFont val="Times New Roman"/>
        <charset val="134"/>
      </rPr>
      <t xml:space="preserve">      </t>
    </r>
    <r>
      <rPr>
        <sz val="11"/>
        <rFont val="宋体"/>
        <charset val="134"/>
      </rPr>
      <t>净结余</t>
    </r>
  </si>
  <si>
    <t>九、医疗卫生</t>
  </si>
  <si>
    <t>十、节能保护</t>
  </si>
  <si>
    <t>十八、住房保障支出</t>
  </si>
  <si>
    <t>政府公开表3</t>
  </si>
  <si>
    <t>民和县2017年地方公共财政预算支出安排明细表</t>
  </si>
  <si>
    <t>项  目</t>
  </si>
  <si>
    <t>2016年
预算数</t>
  </si>
  <si>
    <t>2017年
预算数</t>
  </si>
  <si>
    <t>比上年增减</t>
  </si>
  <si>
    <t>比上年增减%</t>
  </si>
  <si>
    <t xml:space="preserve">    人大事务</t>
  </si>
  <si>
    <t xml:space="preserve">      行政运行</t>
  </si>
  <si>
    <t xml:space="preserve">    政协事务</t>
  </si>
  <si>
    <t xml:space="preserve">      其他政协事务支出</t>
  </si>
  <si>
    <t xml:space="preserve">    政府办公厅(室)及相关机构事务</t>
  </si>
  <si>
    <t xml:space="preserve">      事业运行</t>
  </si>
  <si>
    <t xml:space="preserve">      其他政府办公厅（室）及相关机构事务支出</t>
  </si>
  <si>
    <t xml:space="preserve">    发展与改革事务</t>
  </si>
  <si>
    <t xml:space="preserve">    统计信息事务</t>
  </si>
  <si>
    <t xml:space="preserve">    财政事务</t>
  </si>
  <si>
    <t xml:space="preserve">      其他财政事务支出</t>
  </si>
  <si>
    <t xml:space="preserve">    税收事务</t>
  </si>
  <si>
    <t xml:space="preserve">      代扣代收代征税款手续费</t>
  </si>
  <si>
    <t xml:space="preserve">      其他税收事务支出</t>
  </si>
  <si>
    <t xml:space="preserve">    审计事务</t>
  </si>
  <si>
    <t xml:space="preserve">      其他审计事务支出</t>
  </si>
  <si>
    <t xml:space="preserve">    人力资源事务</t>
  </si>
  <si>
    <t xml:space="preserve">      军队转业干部安置</t>
  </si>
  <si>
    <t xml:space="preserve">    纪检监察事务</t>
  </si>
  <si>
    <t xml:space="preserve">    商贸事务</t>
  </si>
  <si>
    <t xml:space="preserve">    工商行政管理事务</t>
  </si>
  <si>
    <t xml:space="preserve">    质量技术监督与检验检疫事务</t>
  </si>
  <si>
    <t xml:space="preserve">      其他质量技术监督与检验检疫事务支出</t>
  </si>
  <si>
    <t xml:space="preserve">    宗教事务</t>
  </si>
  <si>
    <t xml:space="preserve">      其他宗教事务支出</t>
  </si>
  <si>
    <t xml:space="preserve">    档案事务</t>
  </si>
  <si>
    <t xml:space="preserve">      其他档案事务支出</t>
  </si>
  <si>
    <t xml:space="preserve">    民主党派及工商联事务</t>
  </si>
  <si>
    <t xml:space="preserve">    群众团体事务</t>
  </si>
  <si>
    <t xml:space="preserve">    党委办公厅（室）及相关机构事务</t>
  </si>
  <si>
    <t xml:space="preserve">      其他党委办公厅（室）及相关机构事务支出</t>
  </si>
  <si>
    <t xml:space="preserve">    组织事务</t>
  </si>
  <si>
    <t xml:space="preserve">    宣传事务</t>
  </si>
  <si>
    <t xml:space="preserve">    统战事务</t>
  </si>
  <si>
    <t xml:space="preserve">    其他共产党事务支出</t>
  </si>
  <si>
    <t xml:space="preserve">    其他一般公共服务支出</t>
  </si>
  <si>
    <t xml:space="preserve">      其他一般公共服务支出</t>
  </si>
  <si>
    <t>四、公共安全支出</t>
  </si>
  <si>
    <t xml:space="preserve">    武装警察</t>
  </si>
  <si>
    <t xml:space="preserve">      内卫</t>
  </si>
  <si>
    <t xml:space="preserve">      消防</t>
  </si>
  <si>
    <t xml:space="preserve">    公安</t>
  </si>
  <si>
    <t xml:space="preserve">      经济犯罪侦查</t>
  </si>
  <si>
    <t xml:space="preserve">      其他公安支出</t>
  </si>
  <si>
    <t xml:space="preserve">    检察</t>
  </si>
  <si>
    <t xml:space="preserve">    法院</t>
  </si>
  <si>
    <t xml:space="preserve">    司法</t>
  </si>
  <si>
    <t xml:space="preserve">      法律援助</t>
  </si>
  <si>
    <t xml:space="preserve">      其他司法支出</t>
  </si>
  <si>
    <t xml:space="preserve">    监狱</t>
  </si>
  <si>
    <t xml:space="preserve">      犯人生活</t>
  </si>
  <si>
    <t>五、教育支出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</si>
  <si>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</si>
  <si>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</si>
  <si>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</si>
  <si>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</si>
  <si>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</si>
  <si>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</si>
  <si>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</si>
  <si>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其他普通教育支出</t>
  </si>
  <si>
    <t xml:space="preserve">    职业教育</t>
  </si>
  <si>
    <t xml:space="preserve">      其他职业教育支出</t>
  </si>
  <si>
    <t xml:space="preserve">    特殊教育</t>
  </si>
  <si>
    <t xml:space="preserve">      其他特殊教育支出</t>
  </si>
  <si>
    <t xml:space="preserve">    进修及培训</t>
  </si>
  <si>
    <t xml:space="preserve">      干部教育</t>
  </si>
  <si>
    <t xml:space="preserve">      培训支出</t>
  </si>
  <si>
    <t xml:space="preserve">    教育费附加安排的支出</t>
  </si>
  <si>
    <t xml:space="preserve">      农村中小学校舍建设</t>
  </si>
  <si>
    <t xml:space="preserve">      其他教育费附加安排的支出</t>
  </si>
  <si>
    <t xml:space="preserve">    其他教育支出</t>
  </si>
  <si>
    <t>六、科学技术支出</t>
  </si>
  <si>
    <t xml:space="preserve">    科学技术管理事务</t>
  </si>
  <si>
    <t xml:space="preserve">      其他科学技术管理事务支出</t>
  </si>
  <si>
    <t xml:space="preserve">    技术研究与开发</t>
  </si>
  <si>
    <t xml:space="preserve">      应用技术研究与开发</t>
  </si>
  <si>
    <t xml:space="preserve">    科技条件与服务</t>
  </si>
  <si>
    <t xml:space="preserve">      科技条件专项</t>
  </si>
  <si>
    <t xml:space="preserve">    科学技术普及</t>
  </si>
  <si>
    <t xml:space="preserve">      其他科学技术普及支出</t>
  </si>
  <si>
    <t>七、文化体育与传媒支出</t>
  </si>
  <si>
    <t xml:space="preserve">    文化</t>
  </si>
  <si>
    <t xml:space="preserve">      文化创作与保护</t>
  </si>
  <si>
    <t xml:space="preserve">      其他文化支出</t>
  </si>
  <si>
    <t xml:space="preserve">    文物</t>
  </si>
  <si>
    <t xml:space="preserve">      文物保护</t>
  </si>
  <si>
    <t xml:space="preserve">      博物馆</t>
  </si>
  <si>
    <t xml:space="preserve">      其他文物支出</t>
  </si>
  <si>
    <t xml:space="preserve">    体育</t>
  </si>
  <si>
    <t xml:space="preserve">      体育场馆</t>
  </si>
  <si>
    <t xml:space="preserve">      其他体育支出</t>
  </si>
  <si>
    <t xml:space="preserve">    新闻出版广播影视</t>
  </si>
  <si>
    <t xml:space="preserve">      其他新闻出版广播影视支出</t>
  </si>
  <si>
    <t xml:space="preserve">    其他文化体育与传媒支出</t>
  </si>
  <si>
    <t xml:space="preserve">      其他文化体育与传媒支出</t>
  </si>
  <si>
    <t>八、社会保障和就业支出</t>
  </si>
  <si>
    <t xml:space="preserve">    人力资源和社会保障管理事务</t>
  </si>
  <si>
    <t xml:space="preserve">      就业管理事务</t>
  </si>
  <si>
    <t xml:space="preserve">      社会保险经办机构</t>
  </si>
  <si>
    <t xml:space="preserve">    民政管理事务</t>
  </si>
  <si>
    <t xml:space="preserve">      老龄事务</t>
  </si>
  <si>
    <t xml:space="preserve">      基层政权和社区建设</t>
  </si>
  <si>
    <t xml:space="preserve">      其他民政管理事务支出</t>
  </si>
  <si>
    <t xml:space="preserve">    行政事业单位离退休</t>
  </si>
  <si>
    <t xml:space="preserve">      归口管理的行政单位离退休</t>
  </si>
  <si>
    <t xml:space="preserve">      事业单位离退休</t>
  </si>
  <si>
    <r>
      <rPr>
        <sz val="11"/>
        <rFont val="宋体"/>
        <charset val="134"/>
      </rPr>
      <t xml:space="preserve"> </t>
    </r>
    <r>
      <rPr>
        <sz val="11"/>
        <rFont val="宋体"/>
        <charset val="134"/>
      </rPr>
      <t xml:space="preserve">     </t>
    </r>
    <r>
      <rPr>
        <sz val="11"/>
        <rFont val="宋体"/>
        <charset val="134"/>
      </rPr>
      <t>机关事业单位基本养老保险缴费支出</t>
    </r>
  </si>
  <si>
    <r>
      <rPr>
        <sz val="11"/>
        <rFont val="宋体"/>
        <charset val="134"/>
      </rPr>
      <t xml:space="preserve"> </t>
    </r>
    <r>
      <rPr>
        <sz val="11"/>
        <rFont val="宋体"/>
        <charset val="134"/>
      </rPr>
      <t xml:space="preserve">     其他行政事业单位离退休支出</t>
    </r>
  </si>
  <si>
    <t xml:space="preserve">    就业补助</t>
  </si>
  <si>
    <t xml:space="preserve">      就业创业服务补贴</t>
  </si>
  <si>
    <t xml:space="preserve">      职业培训补贴</t>
  </si>
  <si>
    <t xml:space="preserve">      社会保险补贴</t>
  </si>
  <si>
    <t xml:space="preserve">      公益性岗位补贴</t>
  </si>
  <si>
    <t xml:space="preserve">      就业见习补贴</t>
  </si>
  <si>
    <t xml:space="preserve">      其他就业补助支出</t>
  </si>
  <si>
    <t xml:space="preserve">    抚恤</t>
  </si>
  <si>
    <t xml:space="preserve">      伤残抚恤</t>
  </si>
  <si>
    <t xml:space="preserve">      在乡复员、退伍军人生活补助</t>
  </si>
  <si>
    <t xml:space="preserve">      义务兵优待</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</si>
  <si>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</si>
  <si>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</si>
  <si>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</si>
  <si>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</si>
  <si>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</si>
  <si>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</si>
  <si>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r>
      <rPr>
        <sz val="11"/>
        <rFont val="宋体"/>
        <charset val="134"/>
      </rPr>
      <t xml:space="preserve"> </t>
    </r>
    <r>
      <rPr>
        <sz val="11"/>
        <rFont val="宋体"/>
        <charset val="134"/>
      </rPr>
      <t xml:space="preserve">     其他退役安置支出</t>
    </r>
  </si>
  <si>
    <t xml:space="preserve">    社会福利</t>
  </si>
  <si>
    <t xml:space="preserve">      儿童福利</t>
  </si>
  <si>
    <t xml:space="preserve">      老年福利</t>
  </si>
  <si>
    <t xml:space="preserve">      社会福利事业单位</t>
  </si>
  <si>
    <t xml:space="preserve">    残疾人事业</t>
  </si>
  <si>
    <t xml:space="preserve">      残疾人康复</t>
  </si>
  <si>
    <t xml:space="preserve">      残疾人就业和扶贫</t>
  </si>
  <si>
    <t xml:space="preserve">      其他残疾人事业支出</t>
  </si>
  <si>
    <t xml:space="preserve">    自然灾害生活救助</t>
  </si>
  <si>
    <t xml:space="preserve">      中央自然灾害生活补助</t>
  </si>
  <si>
    <t xml:space="preserve">      其他自然灾害生活救助支出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</si>
  <si>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</si>
  <si>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</si>
  <si>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</si>
  <si>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</si>
  <si>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</si>
  <si>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</si>
  <si>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</si>
  <si>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农村特困人员救助供养支出</t>
  </si>
  <si>
    <t xml:space="preserve">    其他生活救助</t>
  </si>
  <si>
    <t xml:space="preserve">      其他城市生活救助</t>
  </si>
  <si>
    <t xml:space="preserve">      其他农村生活救助</t>
  </si>
  <si>
    <t xml:space="preserve">    财政对基本养老保险基金的补助</t>
  </si>
  <si>
    <t xml:space="preserve">      财政对城乡居民基本养老保险基金的补助</t>
  </si>
  <si>
    <t xml:space="preserve">    财政对其他社会保险基金的补助</t>
  </si>
  <si>
    <t xml:space="preserve">      财政对工伤保险基金的补助</t>
  </si>
  <si>
    <t xml:space="preserve">      财政对生育保险基金的补助</t>
  </si>
  <si>
    <t xml:space="preserve">      其他财政对社会保险基金的补助</t>
  </si>
  <si>
    <t xml:space="preserve">    其他社会保障和就业支出</t>
  </si>
  <si>
    <t>九、医疗卫生与计划生育支出</t>
  </si>
  <si>
    <t xml:space="preserve">    医疗卫生与计划生育管理事务</t>
  </si>
  <si>
    <t xml:space="preserve">      其他医疗卫生与计划生育管理事务支出</t>
  </si>
  <si>
    <t xml:space="preserve">    公立医院</t>
  </si>
  <si>
    <t xml:space="preserve">      综合医院</t>
  </si>
  <si>
    <t xml:space="preserve">      中医（民族）医院</t>
  </si>
  <si>
    <t xml:space="preserve">      其他公立医院支出</t>
  </si>
  <si>
    <t xml:space="preserve">    基层医疗卫生机构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</si>
  <si>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</si>
  <si>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</si>
  <si>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</si>
  <si>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</si>
  <si>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</si>
  <si>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</si>
  <si>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基本公共卫生服务</t>
  </si>
  <si>
    <t xml:space="preserve">      重大公共卫生专项</t>
  </si>
  <si>
    <t xml:space="preserve">    中医药</t>
  </si>
  <si>
    <t xml:space="preserve">      中医（民族医）药专项</t>
  </si>
  <si>
    <r>
      <rPr>
        <sz val="11"/>
        <rFont val="宋体"/>
        <charset val="134"/>
      </rPr>
      <t xml:space="preserve"> </t>
    </r>
    <r>
      <rPr>
        <sz val="11"/>
        <rFont val="宋体"/>
        <charset val="134"/>
      </rPr>
      <t xml:space="preserve">     </t>
    </r>
    <r>
      <rPr>
        <sz val="11"/>
        <rFont val="宋体"/>
        <charset val="134"/>
      </rPr>
      <t>其他中医药支出</t>
    </r>
  </si>
  <si>
    <t xml:space="preserve">    计划生育事务</t>
  </si>
  <si>
    <t xml:space="preserve">      计划生育服务</t>
  </si>
  <si>
    <t xml:space="preserve">      其他计划生育事务支出</t>
  </si>
  <si>
    <t xml:space="preserve">    食品和药品监督管理事务</t>
  </si>
  <si>
    <t xml:space="preserve">      药品事务</t>
  </si>
  <si>
    <t xml:space="preserve">      食品安全事务</t>
  </si>
  <si>
    <t xml:space="preserve">      其他食品和药品监督管理事务支出</t>
  </si>
  <si>
    <t xml:space="preserve">    行政事业单位医疗</t>
  </si>
  <si>
    <t xml:space="preserve">      行政单位医疗</t>
  </si>
  <si>
    <t xml:space="preserve">      公务员医疗补助</t>
  </si>
  <si>
    <t xml:space="preserve">    财政对基本医疗保险基金的补助</t>
  </si>
  <si>
    <t xml:space="preserve">      财政对新型农村合作医疗基金的补助</t>
  </si>
  <si>
    <t xml:space="preserve">      财政对城镇居民基本医疗保险基金的补助</t>
  </si>
  <si>
    <t xml:space="preserve">      财政对其他基本医疗保险基金的补助</t>
  </si>
  <si>
    <t xml:space="preserve">    医疗救助</t>
  </si>
  <si>
    <t xml:space="preserve">      城乡医疗救助</t>
  </si>
  <si>
    <t xml:space="preserve">    优抚对象医疗</t>
  </si>
  <si>
    <t xml:space="preserve">      优抚对象医疗补助</t>
  </si>
  <si>
    <t>十、节能环保支出</t>
  </si>
  <si>
    <t xml:space="preserve">    环境保护管理事务</t>
  </si>
  <si>
    <t xml:space="preserve">    环境监测与监察</t>
  </si>
  <si>
    <t xml:space="preserve">      其他环境监测与监察支出</t>
  </si>
  <si>
    <t xml:space="preserve">    污染防治</t>
  </si>
  <si>
    <t xml:space="preserve">      水体</t>
  </si>
  <si>
    <t xml:space="preserve">      其他污染防治支出</t>
  </si>
  <si>
    <t xml:space="preserve">    自然生态保护</t>
  </si>
  <si>
    <t xml:space="preserve">      农村环境保护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</si>
  <si>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</si>
  <si>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</si>
  <si>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</si>
  <si>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</si>
  <si>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</si>
  <si>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</si>
  <si>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退耕还林</t>
  </si>
  <si>
    <t xml:space="preserve">      退耕现金</t>
  </si>
  <si>
    <t xml:space="preserve">      退耕还林工程建设</t>
  </si>
  <si>
    <t xml:space="preserve">      其他退耕还林支出</t>
  </si>
  <si>
    <t xml:space="preserve">    能源节约利用</t>
  </si>
  <si>
    <t xml:space="preserve">    污染减排</t>
  </si>
  <si>
    <t xml:space="preserve">      减排专项支出</t>
  </si>
  <si>
    <t xml:space="preserve">      其他污染减排支出</t>
  </si>
  <si>
    <t xml:space="preserve">    循环经济</t>
  </si>
  <si>
    <t xml:space="preserve">    其他节能环保支出</t>
  </si>
  <si>
    <t>十一、城乡社区支出</t>
  </si>
  <si>
    <t xml:space="preserve">      城乡社区管理事务</t>
  </si>
  <si>
    <t xml:space="preserve">        行政运行</t>
  </si>
  <si>
    <t xml:space="preserve">        城管执法</t>
  </si>
  <si>
    <t xml:space="preserve">        工程建设管理</t>
  </si>
  <si>
    <t xml:space="preserve">        住宅建设与房地产市场监管</t>
  </si>
  <si>
    <t xml:space="preserve">        其他城乡社区管理事务支出</t>
  </si>
  <si>
    <t xml:space="preserve">      城乡社区公共设施</t>
  </si>
  <si>
    <t xml:space="preserve">        小城镇基础设施建设</t>
  </si>
  <si>
    <t xml:space="preserve">      其他城乡社区支出</t>
  </si>
  <si>
    <t>十二、农林水支出</t>
  </si>
  <si>
    <t xml:space="preserve">      农业</t>
  </si>
  <si>
    <t xml:space="preserve">        事业运行</t>
  </si>
  <si>
    <t xml:space="preserve">        科技转化与推广服务</t>
  </si>
  <si>
    <t xml:space="preserve">        病虫害控制</t>
  </si>
  <si>
    <t xml:space="preserve">        农产品质量安全</t>
  </si>
  <si>
    <t xml:space="preserve">        执法监管</t>
  </si>
  <si>
    <t xml:space="preserve">        防灾救灾</t>
  </si>
  <si>
    <t xml:space="preserve">        农业生产支持补贴</t>
  </si>
  <si>
    <t xml:space="preserve">        农业组织化与产业化经营</t>
  </si>
  <si>
    <t xml:space="preserve">        农产品加工与促销</t>
  </si>
  <si>
    <t xml:space="preserve">        农业资源保护修复与利用</t>
  </si>
  <si>
    <t xml:space="preserve">        农村道路建设</t>
  </si>
  <si>
    <t xml:space="preserve">        其他农业支出</t>
  </si>
  <si>
    <t xml:space="preserve">      林业</t>
  </si>
  <si>
    <t xml:space="preserve">        林业事业机构</t>
  </si>
  <si>
    <t xml:space="preserve">        森林培育</t>
  </si>
  <si>
    <t xml:space="preserve">        林业技术推广</t>
  </si>
  <si>
    <t xml:space="preserve">        森林生态效益补偿</t>
  </si>
  <si>
    <t xml:space="preserve">        林业执法与监督</t>
  </si>
  <si>
    <t xml:space="preserve">        林业检疫检测</t>
  </si>
  <si>
    <t xml:space="preserve">        林业产业化</t>
  </si>
  <si>
    <t xml:space="preserve">        林区公共支出</t>
  </si>
  <si>
    <t xml:space="preserve">        林业防灾减灾</t>
  </si>
  <si>
    <t xml:space="preserve">        其他林业支出</t>
  </si>
  <si>
    <t xml:space="preserve">      水利</t>
  </si>
  <si>
    <t xml:space="preserve">        水利行业业务管理</t>
  </si>
  <si>
    <t xml:space="preserve">        水利工程建设</t>
  </si>
  <si>
    <t xml:space="preserve">        水行政执法监督</t>
  </si>
  <si>
    <t xml:space="preserve">        水土保持</t>
  </si>
  <si>
    <t xml:space="preserve">        水资源节约管理与保护</t>
  </si>
  <si>
    <t xml:space="preserve">        水质监测</t>
  </si>
  <si>
    <t xml:space="preserve">        防汛</t>
  </si>
  <si>
    <t xml:space="preserve">        抗旱</t>
  </si>
  <si>
    <t xml:space="preserve">        农田水利</t>
  </si>
  <si>
    <t xml:space="preserve">        大中型水库移民后期扶持专项支出</t>
  </si>
  <si>
    <t xml:space="preserve">        农村人畜饮水</t>
  </si>
  <si>
    <t xml:space="preserve">        其他水利支出</t>
  </si>
  <si>
    <t xml:space="preserve">      扶贫</t>
  </si>
  <si>
    <t xml:space="preserve">        一般行政管理事务</t>
  </si>
  <si>
    <t xml:space="preserve">        农村基础设施建设</t>
  </si>
  <si>
    <t xml:space="preserve">        生产发展</t>
  </si>
  <si>
    <t xml:space="preserve">        社会发展</t>
  </si>
  <si>
    <t xml:space="preserve">        扶贫贷款奖补和贴息</t>
  </si>
  <si>
    <t xml:space="preserve">        扶贫事业机构</t>
  </si>
  <si>
    <t xml:space="preserve">        其他扶贫支出</t>
  </si>
  <si>
    <t xml:space="preserve">      农业综合开发</t>
  </si>
  <si>
    <t xml:space="preserve">        土地治理</t>
  </si>
  <si>
    <t xml:space="preserve">        产业化经营</t>
  </si>
  <si>
    <t xml:space="preserve">      农村综合改革</t>
  </si>
  <si>
    <t xml:space="preserve">        对村级一事一议的补助</t>
  </si>
  <si>
    <t xml:space="preserve">        对村民委员会和村党支部的补助</t>
  </si>
  <si>
    <t xml:space="preserve">        其他农村综合改革支出</t>
  </si>
  <si>
    <t xml:space="preserve">      普惠金融发展支出</t>
  </si>
  <si>
    <t xml:space="preserve">        创业担保贷款贴息</t>
  </si>
  <si>
    <t xml:space="preserve">      其他农林水事务支出</t>
  </si>
  <si>
    <t xml:space="preserve">        其他农林水事务支出</t>
  </si>
  <si>
    <t>十三、交通运输支出</t>
  </si>
  <si>
    <t xml:space="preserve">      公路水路运输</t>
  </si>
  <si>
    <t xml:space="preserve">        公路养护</t>
  </si>
  <si>
    <t xml:space="preserve">        公路运输管理</t>
  </si>
  <si>
    <t xml:space="preserve">        水路运输管理支出</t>
  </si>
  <si>
    <t xml:space="preserve">        其他公路水路运输支出</t>
  </si>
  <si>
    <t xml:space="preserve">      成品油价格改革对交通运输的补贴</t>
  </si>
  <si>
    <t xml:space="preserve">        对城市公交的补贴</t>
  </si>
  <si>
    <t xml:space="preserve">        对农村道路客运的补贴</t>
  </si>
  <si>
    <t xml:space="preserve">        对出租车的补贴</t>
  </si>
  <si>
    <t>十四、资源勘探信息等支出</t>
  </si>
  <si>
    <t xml:space="preserve">      安全生产监管</t>
  </si>
  <si>
    <t xml:space="preserve">        安全监管监察专项</t>
  </si>
  <si>
    <t xml:space="preserve">        其他安全生产监管支出</t>
  </si>
  <si>
    <t xml:space="preserve">      支持中小企业发展和管理支出</t>
  </si>
  <si>
    <t xml:space="preserve">        中小企业发展专项</t>
  </si>
  <si>
    <t xml:space="preserve">      其他资源勘探信息等支出</t>
  </si>
  <si>
    <t xml:space="preserve">        其他资源勘探信息等支出</t>
  </si>
  <si>
    <t>十五、商业服务业等支出</t>
  </si>
  <si>
    <t xml:space="preserve">      商业流通事务</t>
  </si>
  <si>
    <t xml:space="preserve">        其他商业流通事务支出</t>
  </si>
  <si>
    <t xml:space="preserve">      旅游业管理与服务支出</t>
  </si>
  <si>
    <t xml:space="preserve">        其他旅游业管理与服务支出</t>
  </si>
  <si>
    <t xml:space="preserve">      其他商业服务业等支出</t>
  </si>
  <si>
    <t xml:space="preserve">        服务业基础设施建设</t>
  </si>
  <si>
    <t>十八、国土海洋气象等支出</t>
  </si>
  <si>
    <t xml:space="preserve">      国土资源事务</t>
  </si>
  <si>
    <t xml:space="preserve">        其他国土资源事务支出</t>
  </si>
  <si>
    <t xml:space="preserve">      地震事务</t>
  </si>
  <si>
    <t xml:space="preserve">        地震事业机构</t>
  </si>
  <si>
    <t xml:space="preserve">      气象事务</t>
  </si>
  <si>
    <t xml:space="preserve">        气象服务</t>
  </si>
  <si>
    <t xml:space="preserve">      保障性安居工程支出</t>
  </si>
  <si>
    <t xml:space="preserve">        棚户区改造</t>
  </si>
  <si>
    <t xml:space="preserve">        农村危房改造</t>
  </si>
  <si>
    <t xml:space="preserve">        保障性住房租金补贴</t>
  </si>
  <si>
    <t xml:space="preserve">        其他保障性安居工程支出</t>
  </si>
  <si>
    <r>
      <rPr>
        <sz val="11"/>
        <rFont val="宋体"/>
        <charset val="134"/>
      </rPr>
      <t xml:space="preserve"> </t>
    </r>
    <r>
      <rPr>
        <sz val="11"/>
        <rFont val="宋体"/>
        <charset val="134"/>
      </rPr>
      <t xml:space="preserve">       </t>
    </r>
    <r>
      <rPr>
        <sz val="11"/>
        <rFont val="宋体"/>
        <charset val="134"/>
      </rPr>
      <t>公共租赁住房</t>
    </r>
  </si>
  <si>
    <t xml:space="preserve">      住房改革支出</t>
  </si>
  <si>
    <t xml:space="preserve">        住房公积金</t>
  </si>
  <si>
    <t>二十二、债务付息支出</t>
  </si>
  <si>
    <t xml:space="preserve">      地方政府一般债务付息支出</t>
  </si>
  <si>
    <t xml:space="preserve">        地方政府一般债券付息支出</t>
  </si>
  <si>
    <t xml:space="preserve">        其他支出</t>
  </si>
  <si>
    <t>合  计</t>
  </si>
  <si>
    <t>政府公开表4</t>
  </si>
  <si>
    <t>民和县2017年地方一般公共预算支出经济分类情况表</t>
  </si>
  <si>
    <t>单位:万元</t>
  </si>
  <si>
    <t>项目</t>
  </si>
  <si>
    <t>总计</t>
  </si>
  <si>
    <t>工资福利支出</t>
  </si>
  <si>
    <t>商品和服务支出</t>
  </si>
  <si>
    <t>对个人和家庭的补助</t>
  </si>
  <si>
    <t>对企事业单位的补贴</t>
  </si>
  <si>
    <t>债务利息支出</t>
  </si>
  <si>
    <t>基本建设支出</t>
  </si>
  <si>
    <t>其他资本性支出</t>
  </si>
  <si>
    <t>其他支出</t>
  </si>
  <si>
    <t>一、一般公共服务支出</t>
  </si>
  <si>
    <t>二、外交支出</t>
  </si>
  <si>
    <t>三、国防支出</t>
  </si>
  <si>
    <t>十六、金融支出</t>
  </si>
  <si>
    <t>二十、粮油物资储备支出</t>
  </si>
  <si>
    <t>二十三、债务发行费用支出</t>
  </si>
  <si>
    <t>支出总计</t>
  </si>
  <si>
    <t>政府公开表5</t>
  </si>
  <si>
    <t>民和县2017年一般公共预算基本支出经济分类明细表</t>
  </si>
  <si>
    <t>项      目</t>
  </si>
  <si>
    <t>为上年
预算数的%</t>
  </si>
  <si>
    <t>一、工资福利支出</t>
  </si>
  <si>
    <t xml:space="preserve">    基本工资</t>
  </si>
  <si>
    <t xml:space="preserve">    津贴补贴</t>
  </si>
  <si>
    <t xml:space="preserve">    奖金</t>
  </si>
  <si>
    <t xml:space="preserve">    社会保障缴费</t>
  </si>
  <si>
    <t xml:space="preserve">    伙食补助费</t>
  </si>
  <si>
    <t xml:space="preserve">    绩效工资</t>
  </si>
  <si>
    <t xml:space="preserve">    机关事业单位基本养老保险缴费支出</t>
  </si>
  <si>
    <t xml:space="preserve">    职业年金缴费</t>
  </si>
  <si>
    <t xml:space="preserve">    其他工资福利支出</t>
  </si>
  <si>
    <t>二、商品和服务支出</t>
  </si>
  <si>
    <t xml:space="preserve">    办公费</t>
  </si>
  <si>
    <t xml:space="preserve">    印刷费</t>
  </si>
  <si>
    <t xml:space="preserve">    水费</t>
  </si>
  <si>
    <t xml:space="preserve">    电费</t>
  </si>
  <si>
    <t xml:space="preserve">    邮电费</t>
  </si>
  <si>
    <t xml:space="preserve">    取暖费</t>
  </si>
  <si>
    <t xml:space="preserve">    差旅费</t>
  </si>
  <si>
    <t xml:space="preserve">    会议费</t>
  </si>
  <si>
    <t xml:space="preserve">    培训费</t>
  </si>
  <si>
    <t xml:space="preserve"> 公务接待费</t>
  </si>
  <si>
    <t xml:space="preserve">    公务用车运行维护费</t>
  </si>
  <si>
    <t xml:space="preserve">    工会经费</t>
  </si>
  <si>
    <t xml:space="preserve">    租赁费</t>
  </si>
  <si>
    <t xml:space="preserve">    物业管理费</t>
  </si>
  <si>
    <t xml:space="preserve">    维修（护）费</t>
  </si>
  <si>
    <t xml:space="preserve">    专用材料费</t>
  </si>
  <si>
    <t xml:space="preserve">    其他商品和服务支出</t>
  </si>
  <si>
    <t xml:space="preserve">        其中：在职</t>
  </si>
  <si>
    <t xml:space="preserve">              离休</t>
  </si>
  <si>
    <t>三、对个人和家庭的补助</t>
  </si>
  <si>
    <t xml:space="preserve">    离休费</t>
  </si>
  <si>
    <t xml:space="preserve">   退休费</t>
  </si>
  <si>
    <t>抚恤金</t>
  </si>
  <si>
    <t xml:space="preserve">    医疗费</t>
  </si>
  <si>
    <t xml:space="preserve">    住房公积金</t>
  </si>
  <si>
    <t xml:space="preserve">    助学金</t>
  </si>
  <si>
    <t xml:space="preserve">   生活补助</t>
  </si>
  <si>
    <t>生育保险</t>
  </si>
  <si>
    <t xml:space="preserve">    其他对个人和家庭的补助</t>
  </si>
  <si>
    <t>合      计</t>
  </si>
  <si>
    <t>政府公开表6</t>
  </si>
  <si>
    <t>民和县2017年税收返还和转移支付预算表</t>
  </si>
  <si>
    <r>
      <rPr>
        <b/>
        <sz val="12"/>
        <rFont val="宋体"/>
        <charset val="134"/>
      </rPr>
      <t>201</t>
    </r>
    <r>
      <rPr>
        <b/>
        <sz val="12"/>
        <rFont val="宋体"/>
        <charset val="134"/>
      </rPr>
      <t>7</t>
    </r>
    <r>
      <rPr>
        <b/>
        <sz val="12"/>
        <rFont val="宋体"/>
        <charset val="134"/>
      </rPr>
      <t>年预算数</t>
    </r>
  </si>
  <si>
    <t>转移支付合计</t>
  </si>
  <si>
    <t>一、返还性支出</t>
  </si>
  <si>
    <t xml:space="preserve">    增值税和消费税税收返还支出</t>
  </si>
  <si>
    <t>　　所得税基数返还支出</t>
  </si>
  <si>
    <t xml:space="preserve">　　成品油价格和税费改革税收返还支出 </t>
  </si>
  <si>
    <t xml:space="preserve">    其他税收返还收入</t>
  </si>
  <si>
    <t>二、一般性转移支付</t>
  </si>
  <si>
    <t>其中：体制补助</t>
  </si>
  <si>
    <t xml:space="preserve">      均衡性转移支付</t>
  </si>
  <si>
    <t xml:space="preserve">      农村税费改革转移支付</t>
  </si>
  <si>
    <t xml:space="preserve">      县级基本财力保障机制奖补资金</t>
  </si>
  <si>
    <t xml:space="preserve">      重点生态功能区转移支付</t>
  </si>
  <si>
    <t xml:space="preserve">      义务教育转移支付</t>
  </si>
  <si>
    <t xml:space="preserve">      企事业单位划转补助</t>
  </si>
  <si>
    <t xml:space="preserve">      增加工资补助</t>
  </si>
  <si>
    <t xml:space="preserve">      结算补助</t>
  </si>
  <si>
    <r>
      <rPr>
        <sz val="11"/>
        <rFont val="宋体"/>
        <charset val="134"/>
      </rPr>
      <t xml:space="preserve"> </t>
    </r>
    <r>
      <rPr>
        <sz val="11"/>
        <rFont val="宋体"/>
        <charset val="134"/>
      </rPr>
      <t xml:space="preserve">     </t>
    </r>
    <r>
      <rPr>
        <sz val="11"/>
        <rFont val="宋体"/>
        <charset val="134"/>
      </rPr>
      <t>其他一般性转移支付收入</t>
    </r>
  </si>
  <si>
    <t>三、专项转移支付</t>
  </si>
  <si>
    <t xml:space="preserve">   1.一般公共服务</t>
  </si>
  <si>
    <t xml:space="preserve">   2.国防</t>
  </si>
  <si>
    <t xml:space="preserve">   3.公共安全</t>
  </si>
  <si>
    <t xml:space="preserve">   4.教育</t>
  </si>
  <si>
    <t xml:space="preserve">   5. 科学技术</t>
  </si>
  <si>
    <t xml:space="preserve">   6.文化体育与传媒</t>
  </si>
  <si>
    <t xml:space="preserve">   7.社会保障和就业</t>
  </si>
  <si>
    <t xml:space="preserve">   8.医疗卫生</t>
  </si>
  <si>
    <t xml:space="preserve">   9.节能环保</t>
  </si>
  <si>
    <t xml:space="preserve">   10.农林水</t>
  </si>
  <si>
    <t xml:space="preserve">   11.交通服务支出</t>
  </si>
  <si>
    <t xml:space="preserve">   12.商业服务业等</t>
  </si>
  <si>
    <t xml:space="preserve">   13. 住房保障</t>
  </si>
  <si>
    <t xml:space="preserve">   14.油粮物资储备</t>
  </si>
  <si>
    <t xml:space="preserve">      </t>
  </si>
  <si>
    <t>政府公开表7</t>
  </si>
  <si>
    <t>2015年和2016年一般债务余额限额情况表</t>
  </si>
  <si>
    <t>单位：亿元</t>
  </si>
  <si>
    <t>全市合计</t>
  </si>
  <si>
    <t>市本级</t>
  </si>
  <si>
    <t>乐都区</t>
  </si>
  <si>
    <t>平安区</t>
  </si>
  <si>
    <t>民和县</t>
  </si>
  <si>
    <t>互助县</t>
  </si>
  <si>
    <t>化隆县</t>
  </si>
  <si>
    <t>循化县</t>
  </si>
  <si>
    <t>一、2015年末一般债务余额</t>
  </si>
  <si>
    <t xml:space="preserve">    内债余额</t>
  </si>
  <si>
    <t xml:space="preserve">    外债余额</t>
  </si>
  <si>
    <t>二、2016年一般债务限额</t>
  </si>
  <si>
    <t xml:space="preserve">    内债限额</t>
  </si>
  <si>
    <t xml:space="preserve">    外债限额</t>
  </si>
  <si>
    <t>三、2016年一般债务举借额</t>
  </si>
  <si>
    <t xml:space="preserve">    内债举借额</t>
  </si>
  <si>
    <t xml:space="preserve">        发行新增一般债券</t>
  </si>
  <si>
    <t xml:space="preserve">        发行置换一般债券</t>
  </si>
  <si>
    <t xml:space="preserve">    外债举借额</t>
  </si>
  <si>
    <t>四、2016年一般债务还本额</t>
  </si>
  <si>
    <t xml:space="preserve">    内债还本额</t>
  </si>
  <si>
    <t xml:space="preserve">    外债还本额</t>
  </si>
  <si>
    <t>五、2016年一般债务余额</t>
  </si>
  <si>
    <t>政府公开表9</t>
  </si>
  <si>
    <t>民和县（区）2017年政府性基金预算收入安排情况表</t>
  </si>
  <si>
    <t xml:space="preserve">      项             目</t>
  </si>
  <si>
    <t>一、农网还贷资金收入</t>
  </si>
  <si>
    <t>二、海南省高等级公路车辆通行附加费收入</t>
  </si>
  <si>
    <t>三、港口建设费收入</t>
  </si>
  <si>
    <t>四、新型墙体材料专项基金收入</t>
  </si>
  <si>
    <t>五、国家电影事业发展专项资金收入</t>
  </si>
  <si>
    <t>六、城市公用事业附加收入</t>
  </si>
  <si>
    <t>七、国有土地收益基金收入</t>
  </si>
  <si>
    <t>八、农业土地开发资金收入</t>
  </si>
  <si>
    <t>九、国有土地使用权出让收入</t>
  </si>
  <si>
    <t>十、大中型水库库区基金收入</t>
  </si>
  <si>
    <t>十一、彩票公益金收入</t>
  </si>
  <si>
    <t>十二、城市基础设施配套费收入</t>
  </si>
  <si>
    <t>十三、小型水库移民扶助基金收入</t>
  </si>
  <si>
    <t>十四、国家重大水利工程建设基金收入</t>
  </si>
  <si>
    <t>十五、车辆通行费</t>
  </si>
  <si>
    <t>十六、污水处理费收入</t>
  </si>
  <si>
    <t>十七、彩票发行机构和彩票销售机构的业务费</t>
  </si>
  <si>
    <t>十八、其他政府性基金收入</t>
  </si>
  <si>
    <t xml:space="preserve">  政府性基金转移收入</t>
  </si>
  <si>
    <t xml:space="preserve">    政府性基金补助收入</t>
  </si>
  <si>
    <t xml:space="preserve">    政府性基金上解收入</t>
  </si>
  <si>
    <t>地方政府专项债务收入</t>
  </si>
  <si>
    <t>地方政府专项债务转贷收入</t>
  </si>
  <si>
    <t>总     计</t>
  </si>
  <si>
    <t>政府公开表10</t>
  </si>
  <si>
    <t>民和县（区）2017年政府性基金预算支出安排情况表</t>
  </si>
  <si>
    <t xml:space="preserve">      项          目</t>
  </si>
  <si>
    <t>比上年增减数</t>
  </si>
  <si>
    <t>增减比例%</t>
  </si>
  <si>
    <t>一、文化体育与传媒支出</t>
  </si>
  <si>
    <t xml:space="preserve">   国家电影事业发展专项资金支出</t>
  </si>
  <si>
    <t>二、社会保障和就业支出</t>
  </si>
  <si>
    <t xml:space="preserve">   大中型水库移民后期扶持基金支出</t>
  </si>
  <si>
    <t xml:space="preserve">   小型水库移民扶助基金及对应专项债务
   收入安排的支出</t>
  </si>
  <si>
    <t>三、节能环保支出</t>
  </si>
  <si>
    <t xml:space="preserve">   可再生能源电价附加收入安排的支出</t>
  </si>
  <si>
    <t xml:space="preserve">   废弃电器电子产品处理基金支出</t>
  </si>
  <si>
    <t>四、城乡社区支出</t>
  </si>
  <si>
    <t xml:space="preserve">   国有土地使用权出让收入及对应专项
   债务收入安排的支出</t>
  </si>
  <si>
    <t xml:space="preserve">   城市公用事业附加及对应专项债务
   安排的支出</t>
  </si>
  <si>
    <t xml:space="preserve">   国有土地收益基金及对应专项债务
   收入安排的支出</t>
  </si>
  <si>
    <t xml:space="preserve">   农业土地开发资金及对应专项债务
   收入安排的支出</t>
  </si>
  <si>
    <t xml:space="preserve">   城市基础设施配套费及对应专项债务
   收入安排的支出</t>
  </si>
  <si>
    <t xml:space="preserve">   污水处理费收入及对应专项债务
   收入安排的支出</t>
  </si>
  <si>
    <t>五、农林水支出</t>
  </si>
  <si>
    <t xml:space="preserve">   新菜地开发建设基金及对应专项债务
   收入安排的支出</t>
  </si>
  <si>
    <t xml:space="preserve">   大中型水库库区基金及对应债务专著
   收入安排的支出</t>
  </si>
  <si>
    <t xml:space="preserve">   三峡水库库区基金支出</t>
  </si>
  <si>
    <t xml:space="preserve">   国家重大水利工程建设基金及对应
   专项债务收入安排的支出</t>
  </si>
  <si>
    <t>六、交通运输支出</t>
  </si>
  <si>
    <t xml:space="preserve">   海南省高等级公路车辆通行附加费
   及对应专项债务收入安排的支出</t>
  </si>
  <si>
    <t xml:space="preserve">   车辆通行费及对应专项债务收入安排的支出</t>
  </si>
  <si>
    <t xml:space="preserve">   港口建设费及对应债务收入安排的支出</t>
  </si>
  <si>
    <t xml:space="preserve">   铁路建设基金支出</t>
  </si>
  <si>
    <t xml:space="preserve">   船舶油污损害赔偿基金支出</t>
  </si>
  <si>
    <t xml:space="preserve">   民航发展基金支出</t>
  </si>
  <si>
    <t>七、资源勘探信息等支出</t>
  </si>
  <si>
    <t xml:space="preserve">   散装水泥专项资金及对应专项债务
   收入安排的支出</t>
  </si>
  <si>
    <t xml:space="preserve">   新型墙体材料专项基金及对应
   专项债务收入安排的支出</t>
  </si>
  <si>
    <t xml:space="preserve">   农网还贷资金支出</t>
  </si>
  <si>
    <t>八、商业服务业等支出</t>
  </si>
  <si>
    <t xml:space="preserve">   旅游发展基金支出</t>
  </si>
  <si>
    <t>九、其他支出</t>
  </si>
  <si>
    <t xml:space="preserve">   其他政府性基金及对应专项债务
   收入安排的支出</t>
  </si>
  <si>
    <t xml:space="preserve">   彩票发行销售机构业务费安排的支出</t>
  </si>
  <si>
    <t xml:space="preserve">   彩票公益金及对应专项债务
   收入安排的支出</t>
  </si>
  <si>
    <t>十、债务付息支出</t>
  </si>
  <si>
    <t>十一、债务发行费用支出</t>
  </si>
  <si>
    <t xml:space="preserve">  政府性基金转移支付</t>
  </si>
  <si>
    <t xml:space="preserve">    政府性基金补助支出</t>
  </si>
  <si>
    <t xml:space="preserve">    政府性基金上解支出</t>
  </si>
  <si>
    <t xml:space="preserve"> 地方政府专项债务还本支出</t>
  </si>
  <si>
    <t xml:space="preserve"> 地方政府专项债务转贷支出</t>
  </si>
  <si>
    <t xml:space="preserve"> 调出资金</t>
  </si>
  <si>
    <t xml:space="preserve"> 年终结余</t>
  </si>
  <si>
    <t>政府公开表11</t>
  </si>
  <si>
    <t>2015年和2016年专项债务余额限额情况表</t>
  </si>
  <si>
    <t>一、2015年末专项债务余额</t>
  </si>
  <si>
    <t>二、2016年专项债务限额</t>
  </si>
  <si>
    <t xml:space="preserve">    内债新增限额</t>
  </si>
  <si>
    <t xml:space="preserve">    外债新增限额</t>
  </si>
  <si>
    <t>三、2016年专项债务举借额</t>
  </si>
  <si>
    <t xml:space="preserve">        发行新增专项债券</t>
  </si>
  <si>
    <t xml:space="preserve">        发行置换专项债券</t>
  </si>
  <si>
    <t>四、2016年专项债务还本额</t>
  </si>
  <si>
    <t>五、2016年专项债务余额</t>
  </si>
  <si>
    <t>政府公开表12</t>
  </si>
  <si>
    <t>民和县2017年国有资本经营预算收入安排表</t>
  </si>
  <si>
    <t>比上年
预算数
增减%</t>
  </si>
  <si>
    <t>一、利润收入</t>
  </si>
  <si>
    <t>二、股利、股息收入</t>
  </si>
  <si>
    <t>三、产权转让收入</t>
  </si>
  <si>
    <t>四、清算收入</t>
  </si>
  <si>
    <t>五、其他国有资本经营预算收入</t>
  </si>
  <si>
    <t>转移支付收入</t>
  </si>
  <si>
    <t>上年结转</t>
  </si>
  <si>
    <t>收入总计</t>
  </si>
  <si>
    <t>政府公开表13</t>
  </si>
  <si>
    <t>民和县2017年国有资本经营预算支出安排表</t>
  </si>
  <si>
    <t>项           目</t>
  </si>
  <si>
    <t>比上年预
算数增减%</t>
  </si>
  <si>
    <t>一、解决历史遗留问题及改革成本支出</t>
  </si>
  <si>
    <t>二、国有企业资本金注入</t>
  </si>
  <si>
    <t>三、国有企业政策性补贴</t>
  </si>
  <si>
    <t>四、金融国有资本经营预算支出</t>
  </si>
  <si>
    <t>五、其他国有资本经营预算支出</t>
  </si>
  <si>
    <t>六、国有资本经营预算转移支付</t>
  </si>
  <si>
    <t>调出资金</t>
  </si>
  <si>
    <t>结转下年</t>
  </si>
  <si>
    <t>政府公开表8</t>
  </si>
  <si>
    <t>民和县一般公共预算财政拨款“三公”经费支出预算表</t>
  </si>
  <si>
    <t>年  度</t>
  </si>
  <si>
    <t>因公出国(境)费</t>
  </si>
  <si>
    <t>公务接待费</t>
  </si>
  <si>
    <t>公务用车购置及运行费</t>
  </si>
  <si>
    <t>备注</t>
  </si>
  <si>
    <t>合计</t>
  </si>
  <si>
    <t>公务用车购置费</t>
  </si>
  <si>
    <t>公务用车运行费</t>
  </si>
  <si>
    <t>本年预算数</t>
  </si>
  <si>
    <t xml:space="preserve">辅助说明：2016年公务接待费支出234.71万元，2017年安排公务接待费253万元，主要用于全县范围内的各项检查指导活动以及专题研讨等公务接待和招商引资工作中发生的交通费、住宿费、用餐费、会议场馆租赁费。
2016年公务用车运行费支出721.12万元，2017年安排公务用车运行费657万元，主要用于开展基层工作调研，实施各项工作监督检查、验收活动，开展支出绩效评价等公务活动所发生的车辆燃料费、维修费、过路过桥费、保险费等。
</t>
  </si>
  <si>
    <t xml:space="preserve">    注：本表请务必作出说明。</t>
  </si>
</sst>
</file>

<file path=xl/styles.xml><?xml version="1.0" encoding="utf-8"?>
<styleSheet xmlns="http://schemas.openxmlformats.org/spreadsheetml/2006/main" xmlns:mc="http://schemas.openxmlformats.org/markup-compatibility/2006" xmlns:xr9="http://schemas.microsoft.com/office/spreadsheetml/2016/revision9" mc:Ignorable="xr9">
  <numFmts count="2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quot;-&quot;"/>
    <numFmt numFmtId="177" formatCode="#,##0;\(#,##0\)"/>
    <numFmt numFmtId="178" formatCode="_(* #,##0.00_);_(* \(#,##0.00\);_(* &quot;-&quot;??_);_(@_)"/>
    <numFmt numFmtId="179" formatCode="_-* #,##0&quot;$&quot;_-;\-* #,##0&quot;$&quot;_-;_-* &quot;-&quot;&quot;$&quot;_-;_-@_-"/>
    <numFmt numFmtId="180" formatCode="_(&quot;$&quot;* #,##0.00_);_(&quot;$&quot;* \(#,##0.00\);_(&quot;$&quot;* &quot;-&quot;??_);_(@_)"/>
    <numFmt numFmtId="181" formatCode="\$#,##0.00;\(\$#,##0.00\)"/>
    <numFmt numFmtId="182" formatCode="\$#,##0;\(\$#,##0\)"/>
    <numFmt numFmtId="183" formatCode="_-* #,##0.00&quot;$&quot;_-;\-* #,##0.00&quot;$&quot;_-;_-* &quot;-&quot;??&quot;$&quot;_-;_-@_-"/>
    <numFmt numFmtId="184" formatCode="yyyy&quot;年&quot;m&quot;月&quot;d&quot;日&quot;;@"/>
    <numFmt numFmtId="185" formatCode="_-* #,##0_$_-;\-* #,##0_$_-;_-* &quot;-&quot;_$_-;_-@_-"/>
    <numFmt numFmtId="186" formatCode="_-* #,##0.00_$_-;\-* #,##0.00_$_-;_-* &quot;-&quot;??_$_-;_-@_-"/>
    <numFmt numFmtId="187" formatCode="0;_琀"/>
    <numFmt numFmtId="188" formatCode="0.0"/>
    <numFmt numFmtId="189" formatCode="0.00_);[Red]\(0.00\)"/>
    <numFmt numFmtId="190" formatCode="#,##0_ "/>
    <numFmt numFmtId="191" formatCode="0_ "/>
    <numFmt numFmtId="192" formatCode="0_);[Red]\(0\)"/>
    <numFmt numFmtId="193" formatCode="0.00_ "/>
    <numFmt numFmtId="194" formatCode="#,##0.0_ "/>
    <numFmt numFmtId="195" formatCode="_-* #,##0_-;\-* #,##0_-;_-* &quot;-&quot;_-;_-@_-"/>
    <numFmt numFmtId="196" formatCode="0.0_ "/>
    <numFmt numFmtId="197" formatCode="0.0%"/>
    <numFmt numFmtId="198" formatCode="#,##0_);[Red]\(#,##0\)"/>
  </numFmts>
  <fonts count="79">
    <font>
      <sz val="12"/>
      <name val="Times New Roman"/>
      <charset val="134"/>
    </font>
    <font>
      <sz val="12"/>
      <name val="仿宋_GB2312"/>
      <charset val="134"/>
    </font>
    <font>
      <sz val="16"/>
      <name val="华文中宋"/>
      <charset val="134"/>
    </font>
    <font>
      <sz val="9"/>
      <name val="宋体"/>
      <charset val="134"/>
    </font>
    <font>
      <b/>
      <sz val="11"/>
      <name val="宋体"/>
      <charset val="134"/>
    </font>
    <font>
      <sz val="11"/>
      <name val="宋体"/>
      <charset val="134"/>
    </font>
    <font>
      <sz val="12"/>
      <name val="宋体"/>
      <charset val="134"/>
    </font>
    <font>
      <sz val="18"/>
      <name val="黑体"/>
      <charset val="134"/>
    </font>
    <font>
      <sz val="12"/>
      <name val="黑体"/>
      <charset val="134"/>
    </font>
    <font>
      <sz val="12"/>
      <name val="Arial"/>
      <charset val="134"/>
    </font>
    <font>
      <sz val="11"/>
      <name val="仿宋_GB2312"/>
      <charset val="134"/>
    </font>
    <font>
      <sz val="11"/>
      <name val="黑体"/>
      <charset val="134"/>
    </font>
    <font>
      <b/>
      <sz val="12"/>
      <name val="Arial"/>
      <charset val="134"/>
    </font>
    <font>
      <sz val="11"/>
      <color indexed="10"/>
      <name val="宋体"/>
      <charset val="134"/>
    </font>
    <font>
      <sz val="12"/>
      <color indexed="10"/>
      <name val="Arial"/>
      <charset val="134"/>
    </font>
    <font>
      <b/>
      <sz val="11"/>
      <name val="黑体"/>
      <charset val="134"/>
    </font>
    <font>
      <b/>
      <sz val="9"/>
      <name val="宋体"/>
      <charset val="134"/>
    </font>
    <font>
      <b/>
      <sz val="12"/>
      <name val="Times New Roman"/>
      <charset val="134"/>
    </font>
    <font>
      <sz val="22"/>
      <name val="黑体"/>
      <charset val="134"/>
    </font>
    <font>
      <sz val="20"/>
      <name val="华文中宋"/>
      <charset val="134"/>
    </font>
    <font>
      <sz val="11"/>
      <color indexed="8"/>
      <name val="宋体"/>
      <charset val="134"/>
    </font>
    <font>
      <sz val="9"/>
      <name val="仿宋_GB2312"/>
      <charset val="134"/>
    </font>
    <font>
      <sz val="14"/>
      <name val="宋体"/>
      <charset val="134"/>
    </font>
    <font>
      <b/>
      <sz val="12"/>
      <name val="宋体"/>
      <charset val="134"/>
    </font>
    <font>
      <sz val="18"/>
      <name val="华文中宋"/>
      <charset val="134"/>
    </font>
    <font>
      <b/>
      <sz val="22"/>
      <name val="宋体"/>
      <charset val="134"/>
    </font>
    <font>
      <sz val="11"/>
      <color rgb="FFFF0000"/>
      <name val="宋体"/>
      <charset val="134"/>
    </font>
    <font>
      <sz val="11"/>
      <name val="Arial"/>
      <charset val="134"/>
    </font>
    <font>
      <sz val="11"/>
      <name val="Times New Roman"/>
      <charset val="134"/>
    </font>
    <font>
      <b/>
      <sz val="30"/>
      <name val="华文中宋"/>
      <charset val="134"/>
    </font>
    <font>
      <sz val="48"/>
      <name val="华文中宋"/>
      <charset val="134"/>
    </font>
    <font>
      <sz val="20"/>
      <name val="黑体"/>
      <charset val="134"/>
    </font>
    <font>
      <sz val="16"/>
      <name val="楷体"/>
      <charset val="134"/>
    </font>
    <font>
      <sz val="20"/>
      <name val="楷体_GB2312"/>
      <charset val="134"/>
    </font>
    <font>
      <sz val="22"/>
      <name val="楷体_GB2312"/>
      <charset val="134"/>
    </font>
    <font>
      <sz val="11"/>
      <color theme="1"/>
      <name val="宋体"/>
      <charset val="134"/>
      <scheme val="minor"/>
    </font>
    <font>
      <u/>
      <sz val="11"/>
      <color rgb="FF0000FF"/>
      <name val="宋体"/>
      <charset val="0"/>
      <scheme val="minor"/>
    </font>
    <font>
      <u/>
      <sz val="11"/>
      <color rgb="FF800080"/>
      <name val="宋体"/>
      <charset val="0"/>
      <scheme val="minor"/>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
      <sz val="10"/>
      <name val="Arial"/>
      <charset val="134"/>
    </font>
    <font>
      <sz val="12"/>
      <color indexed="9"/>
      <name val="宋体"/>
      <charset val="134"/>
    </font>
    <font>
      <sz val="12"/>
      <color indexed="8"/>
      <name val="宋体"/>
      <charset val="134"/>
    </font>
    <font>
      <sz val="10"/>
      <color indexed="8"/>
      <name val="Arial"/>
      <charset val="134"/>
    </font>
    <font>
      <b/>
      <sz val="10"/>
      <name val="MS Sans Serif"/>
      <charset val="134"/>
    </font>
    <font>
      <sz val="10"/>
      <name val="Times New Roman"/>
      <charset val="134"/>
    </font>
    <font>
      <sz val="8"/>
      <name val="Arial"/>
      <charset val="134"/>
    </font>
    <font>
      <b/>
      <sz val="18"/>
      <name val="Arial"/>
      <charset val="134"/>
    </font>
    <font>
      <sz val="7"/>
      <name val="Small Fonts"/>
      <charset val="134"/>
    </font>
    <font>
      <sz val="12"/>
      <name val="Helv"/>
      <charset val="134"/>
    </font>
    <font>
      <b/>
      <i/>
      <sz val="16"/>
      <name val="Helv"/>
      <charset val="134"/>
    </font>
    <font>
      <sz val="8"/>
      <name val="Times New Roman"/>
      <charset val="134"/>
    </font>
    <font>
      <sz val="12"/>
      <color indexed="20"/>
      <name val="宋体"/>
      <charset val="134"/>
    </font>
    <font>
      <sz val="10.5"/>
      <color indexed="20"/>
      <name val="宋体"/>
      <charset val="134"/>
    </font>
    <font>
      <sz val="12"/>
      <color indexed="16"/>
      <name val="宋体"/>
      <charset val="134"/>
    </font>
    <font>
      <sz val="12"/>
      <color indexed="20"/>
      <name val="楷体_GB2312"/>
      <charset val="134"/>
    </font>
    <font>
      <sz val="10"/>
      <name val="宋体"/>
      <charset val="134"/>
    </font>
    <font>
      <u/>
      <sz val="12"/>
      <color indexed="12"/>
      <name val="宋体"/>
      <charset val="134"/>
    </font>
    <font>
      <sz val="12"/>
      <color indexed="17"/>
      <name val="宋体"/>
      <charset val="134"/>
    </font>
    <font>
      <sz val="10.5"/>
      <color indexed="17"/>
      <name val="宋体"/>
      <charset val="134"/>
    </font>
    <font>
      <sz val="12"/>
      <color indexed="17"/>
      <name val="楷体_GB2312"/>
      <charset val="134"/>
    </font>
    <font>
      <u/>
      <sz val="12"/>
      <color indexed="36"/>
      <name val="宋体"/>
      <charset val="134"/>
    </font>
    <font>
      <sz val="12"/>
      <name val="官帕眉"/>
      <charset val="134"/>
    </font>
    <font>
      <b/>
      <sz val="12"/>
      <color indexed="8"/>
      <name val="宋体"/>
      <charset val="134"/>
    </font>
    <font>
      <sz val="12"/>
      <name val="Courier"/>
      <charset val="134"/>
    </font>
    <font>
      <sz val="12"/>
      <name val="바탕체"/>
      <charset val="134"/>
    </font>
  </fonts>
  <fills count="30">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
      <patternFill patternType="solid">
        <fgColor indexed="54"/>
        <bgColor indexed="64"/>
      </patternFill>
    </fill>
    <fill>
      <patternFill patternType="solid">
        <fgColor indexed="25"/>
        <bgColor indexed="64"/>
      </patternFill>
    </fill>
    <fill>
      <patternFill patternType="lightUp">
        <fgColor indexed="9"/>
        <bgColor indexed="55"/>
      </patternFill>
    </fill>
    <fill>
      <patternFill patternType="lightUp">
        <fgColor indexed="9"/>
        <bgColor indexed="53"/>
      </patternFill>
    </fill>
    <fill>
      <patternFill patternType="lightUp">
        <fgColor indexed="9"/>
        <bgColor indexed="22"/>
      </patternFill>
    </fill>
  </fills>
  <borders count="22">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
      <left/>
      <right/>
      <top style="medium">
        <color auto="1"/>
      </top>
      <bottom style="medium">
        <color auto="1"/>
      </bottom>
      <diagonal/>
    </border>
    <border>
      <left/>
      <right/>
      <top style="thin">
        <color auto="1"/>
      </top>
      <bottom style="thin">
        <color auto="1"/>
      </bottom>
      <diagonal/>
    </border>
    <border>
      <left/>
      <right/>
      <top style="thin">
        <color auto="1"/>
      </top>
      <bottom style="double">
        <color auto="1"/>
      </bottom>
      <diagonal/>
    </border>
  </borders>
  <cellStyleXfs count="758">
    <xf numFmtId="0" fontId="35" fillId="0" borderId="0">
      <alignment vertical="center"/>
    </xf>
    <xf numFmtId="43" fontId="35" fillId="0" borderId="0" applyFont="0" applyFill="0" applyBorder="0" applyAlignment="0" applyProtection="0">
      <alignment vertical="center"/>
    </xf>
    <xf numFmtId="44" fontId="35" fillId="0" borderId="0" applyFont="0" applyFill="0" applyBorder="0" applyAlignment="0" applyProtection="0">
      <alignment vertical="center"/>
    </xf>
    <xf numFmtId="9" fontId="35" fillId="0" borderId="0" applyFont="0" applyFill="0" applyBorder="0" applyAlignment="0" applyProtection="0">
      <alignment vertical="center"/>
    </xf>
    <xf numFmtId="41" fontId="35" fillId="0" borderId="0" applyFont="0" applyFill="0" applyBorder="0" applyAlignment="0" applyProtection="0">
      <alignment vertical="center"/>
    </xf>
    <xf numFmtId="42" fontId="35" fillId="0" borderId="0" applyFon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0" fillId="3" borderId="10" applyNumberFormat="0" applyFont="0" applyAlignment="0" applyProtection="0"/>
    <xf numFmtId="0" fontId="13"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0" borderId="11" applyNumberFormat="0" applyFill="0" applyAlignment="0" applyProtection="0"/>
    <xf numFmtId="0" fontId="41" fillId="0" borderId="12" applyNumberFormat="0" applyFill="0" applyAlignment="0" applyProtection="0"/>
    <xf numFmtId="0" fontId="42" fillId="0" borderId="13" applyNumberFormat="0" applyFill="0" applyAlignment="0" applyProtection="0"/>
    <xf numFmtId="0" fontId="42" fillId="0" borderId="0" applyNumberFormat="0" applyFill="0" applyBorder="0" applyAlignment="0" applyProtection="0"/>
    <xf numFmtId="0" fontId="43" fillId="4" borderId="14" applyNumberFormat="0" applyAlignment="0" applyProtection="0"/>
    <xf numFmtId="0" fontId="44" fillId="5" borderId="15" applyNumberFormat="0" applyAlignment="0" applyProtection="0"/>
    <xf numFmtId="0" fontId="45" fillId="5" borderId="14" applyNumberFormat="0" applyAlignment="0" applyProtection="0"/>
    <xf numFmtId="0" fontId="46" fillId="6" borderId="16" applyNumberFormat="0" applyAlignment="0" applyProtection="0"/>
    <xf numFmtId="0" fontId="47" fillId="0" borderId="17" applyNumberFormat="0" applyFill="0" applyAlignment="0" applyProtection="0"/>
    <xf numFmtId="0" fontId="48" fillId="0" borderId="18" applyNumberFormat="0" applyFill="0" applyAlignment="0" applyProtection="0"/>
    <xf numFmtId="0" fontId="49" fillId="7" borderId="0" applyNumberFormat="0" applyBorder="0" applyAlignment="0" applyProtection="0"/>
    <xf numFmtId="0" fontId="50" fillId="8" borderId="0" applyNumberFormat="0" applyBorder="0" applyAlignment="0" applyProtection="0"/>
    <xf numFmtId="0" fontId="51" fillId="9" borderId="0" applyNumberFormat="0" applyBorder="0" applyAlignment="0" applyProtection="0"/>
    <xf numFmtId="0" fontId="52" fillId="10"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52" fillId="13" borderId="0" applyNumberFormat="0" applyBorder="0" applyAlignment="0" applyProtection="0"/>
    <xf numFmtId="0" fontId="52" fillId="14" borderId="0" applyNumberFormat="0" applyBorder="0" applyAlignment="0" applyProtection="0"/>
    <xf numFmtId="0" fontId="20" fillId="8" borderId="0" applyNumberFormat="0" applyBorder="0" applyAlignment="0" applyProtection="0"/>
    <xf numFmtId="0" fontId="20" fillId="15" borderId="0" applyNumberFormat="0" applyBorder="0" applyAlignment="0" applyProtection="0"/>
    <xf numFmtId="0" fontId="52" fillId="15" borderId="0" applyNumberFormat="0" applyBorder="0" applyAlignment="0" applyProtection="0"/>
    <xf numFmtId="0" fontId="52" fillId="16" borderId="0" applyNumberFormat="0" applyBorder="0" applyAlignment="0" applyProtection="0"/>
    <xf numFmtId="0" fontId="20" fillId="7" borderId="0" applyNumberFormat="0" applyBorder="0" applyAlignment="0" applyProtection="0"/>
    <xf numFmtId="0" fontId="20" fillId="17" borderId="0" applyNumberFormat="0" applyBorder="0" applyAlignment="0" applyProtection="0"/>
    <xf numFmtId="0" fontId="52" fillId="17" borderId="0" applyNumberFormat="0" applyBorder="0" applyAlignment="0" applyProtection="0"/>
    <xf numFmtId="0" fontId="52" fillId="18"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52" fillId="18" borderId="0" applyNumberFormat="0" applyBorder="0" applyAlignment="0" applyProtection="0"/>
    <xf numFmtId="0" fontId="52" fillId="20" borderId="0" applyNumberFormat="0" applyBorder="0" applyAlignment="0" applyProtection="0"/>
    <xf numFmtId="0" fontId="20" fillId="21" borderId="0" applyNumberFormat="0" applyBorder="0" applyAlignment="0" applyProtection="0"/>
    <xf numFmtId="0" fontId="20" fillId="12" borderId="0" applyNumberFormat="0" applyBorder="0" applyAlignment="0" applyProtection="0"/>
    <xf numFmtId="0" fontId="52" fillId="20" borderId="0" applyNumberFormat="0" applyBorder="0" applyAlignment="0" applyProtection="0"/>
    <xf numFmtId="0" fontId="52" fillId="22" borderId="0" applyNumberFormat="0" applyBorder="0" applyAlignment="0" applyProtection="0"/>
    <xf numFmtId="0" fontId="20" fillId="4" borderId="0" applyNumberFormat="0" applyBorder="0" applyAlignment="0" applyProtection="0"/>
    <xf numFmtId="0" fontId="20" fillId="23" borderId="0" applyNumberFormat="0" applyBorder="0" applyAlignment="0" applyProtection="0"/>
    <xf numFmtId="0" fontId="52" fillId="24" borderId="0" applyNumberFormat="0" applyBorder="0" applyAlignment="0" applyProtection="0"/>
    <xf numFmtId="0" fontId="0" fillId="0" borderId="0"/>
    <xf numFmtId="0" fontId="53" fillId="0" borderId="0"/>
    <xf numFmtId="0" fontId="23" fillId="0" borderId="0" applyNumberFormat="0" applyFill="0" applyBorder="0" applyProtection="0">
      <alignment vertical="center"/>
    </xf>
    <xf numFmtId="0" fontId="53" fillId="0" borderId="0"/>
    <xf numFmtId="0" fontId="54" fillId="13" borderId="0" applyNumberFormat="0" applyBorder="0" applyAlignment="0" applyProtection="0"/>
    <xf numFmtId="0" fontId="55" fillId="4" borderId="0" applyNumberFormat="0" applyBorder="0" applyAlignment="0" applyProtection="0"/>
    <xf numFmtId="0" fontId="55" fillId="12" borderId="0" applyNumberFormat="0" applyBorder="0" applyAlignment="0" applyProtection="0"/>
    <xf numFmtId="0" fontId="54" fillId="21" borderId="0" applyNumberFormat="0" applyBorder="0" applyAlignment="0" applyProtection="0"/>
    <xf numFmtId="0" fontId="54" fillId="25" borderId="0" applyNumberFormat="0" applyBorder="0" applyAlignment="0" applyProtection="0"/>
    <xf numFmtId="0" fontId="54" fillId="22"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4" fillId="6" borderId="0" applyNumberFormat="0" applyBorder="0" applyAlignment="0" applyProtection="0"/>
    <xf numFmtId="0" fontId="54" fillId="26" borderId="0" applyNumberFormat="0" applyBorder="0" applyAlignment="0" applyProtection="0"/>
    <xf numFmtId="0" fontId="54" fillId="23"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4" fillId="5" borderId="0" applyNumberFormat="0" applyBorder="0" applyAlignment="0" applyProtection="0"/>
    <xf numFmtId="0" fontId="54" fillId="6" borderId="0" applyNumberFormat="0" applyBorder="0" applyAlignment="0" applyProtection="0"/>
    <xf numFmtId="0" fontId="54" fillId="25"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4" fillId="8" borderId="0" applyNumberFormat="0" applyBorder="0" applyAlignment="0" applyProtection="0"/>
    <xf numFmtId="0" fontId="54" fillId="20" borderId="0" applyNumberFormat="0" applyBorder="0" applyAlignment="0" applyProtection="0"/>
    <xf numFmtId="0" fontId="55" fillId="4" borderId="0" applyNumberFormat="0" applyBorder="0" applyAlignment="0" applyProtection="0"/>
    <xf numFmtId="0" fontId="55" fillId="21" borderId="0" applyNumberFormat="0" applyBorder="0" applyAlignment="0" applyProtection="0"/>
    <xf numFmtId="0" fontId="54" fillId="21" borderId="0" applyNumberFormat="0" applyBorder="0" applyAlignment="0" applyProtection="0"/>
    <xf numFmtId="0" fontId="54" fillId="15" borderId="0" applyNumberFormat="0" applyBorder="0" applyAlignment="0" applyProtection="0"/>
    <xf numFmtId="0" fontId="55" fillId="4" borderId="0" applyNumberFormat="0" applyBorder="0" applyAlignment="0" applyProtection="0"/>
    <xf numFmtId="0" fontId="55" fillId="3" borderId="0" applyNumberFormat="0" applyBorder="0" applyAlignment="0" applyProtection="0"/>
    <xf numFmtId="0" fontId="54" fillId="9" borderId="0" applyNumberFormat="0" applyBorder="0" applyAlignment="0" applyProtection="0"/>
    <xf numFmtId="0" fontId="54" fillId="24" borderId="0" applyNumberFormat="0" applyBorder="0" applyAlignment="0" applyProtection="0"/>
    <xf numFmtId="176" fontId="56" fillId="0" borderId="0" applyFill="0" applyBorder="0" applyAlignment="0"/>
    <xf numFmtId="0" fontId="57" fillId="0" borderId="0" applyNumberFormat="0" applyFill="0" applyBorder="0" applyAlignment="0" applyProtection="0"/>
    <xf numFmtId="0" fontId="0" fillId="0" borderId="0" applyFont="0" applyFill="0" applyBorder="0" applyAlignment="0" applyProtection="0"/>
    <xf numFmtId="177" fontId="58" fillId="0" borderId="0"/>
    <xf numFmtId="178" fontId="0" fillId="0" borderId="0" applyFont="0" applyFill="0" applyBorder="0" applyAlignment="0" applyProtection="0"/>
    <xf numFmtId="179" fontId="0" fillId="0" borderId="0" applyFont="0" applyFill="0" applyBorder="0" applyAlignment="0" applyProtection="0"/>
    <xf numFmtId="180" fontId="0" fillId="0" borderId="0" applyFont="0" applyFill="0" applyBorder="0" applyAlignment="0" applyProtection="0"/>
    <xf numFmtId="181" fontId="58" fillId="0" borderId="0"/>
    <xf numFmtId="0" fontId="9" fillId="0" borderId="0" applyProtection="0"/>
    <xf numFmtId="182" fontId="58" fillId="0" borderId="0"/>
    <xf numFmtId="2" fontId="9" fillId="0" borderId="0" applyProtection="0"/>
    <xf numFmtId="0" fontId="59" fillId="5" borderId="0" applyNumberFormat="0" applyBorder="0" applyAlignment="0" applyProtection="0"/>
    <xf numFmtId="0" fontId="12" fillId="0" borderId="19" applyNumberFormat="0" applyAlignment="0" applyProtection="0"/>
    <xf numFmtId="0" fontId="12" fillId="0" borderId="20">
      <alignment horizontal="left" vertical="center"/>
    </xf>
    <xf numFmtId="0" fontId="60" fillId="0" borderId="0" applyProtection="0"/>
    <xf numFmtId="0" fontId="12" fillId="0" borderId="0" applyProtection="0"/>
    <xf numFmtId="0" fontId="59" fillId="2" borderId="1" applyNumberFormat="0" applyBorder="0" applyAlignment="0" applyProtection="0"/>
    <xf numFmtId="37" fontId="61" fillId="0" borderId="0"/>
    <xf numFmtId="0" fontId="62" fillId="0" borderId="0"/>
    <xf numFmtId="0" fontId="63" fillId="0" borderId="0"/>
    <xf numFmtId="0" fontId="64" fillId="0" borderId="0"/>
    <xf numFmtId="10" fontId="0" fillId="0" borderId="0" applyFont="0" applyFill="0" applyBorder="0" applyAlignment="0" applyProtection="0"/>
    <xf numFmtId="1" fontId="53" fillId="0" borderId="0"/>
    <xf numFmtId="0" fontId="57" fillId="0" borderId="0" applyNumberFormat="0" applyFill="0" applyBorder="0" applyAlignment="0" applyProtection="0"/>
    <xf numFmtId="0" fontId="9" fillId="0" borderId="21"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0" fontId="5" fillId="0" borderId="1">
      <alignment horizontal="distributed" vertical="center" wrapText="1"/>
    </xf>
    <xf numFmtId="0" fontId="50" fillId="8" borderId="0" applyNumberFormat="0" applyBorder="0" applyAlignment="0" applyProtection="0"/>
    <xf numFmtId="0" fontId="50" fillId="8" borderId="0" applyNumberFormat="0" applyBorder="0" applyAlignment="0" applyProtection="0"/>
    <xf numFmtId="0" fontId="65" fillId="19" borderId="0" applyNumberFormat="0" applyBorder="0" applyAlignment="0" applyProtection="0"/>
    <xf numFmtId="0" fontId="66" fillId="19" borderId="0" applyNumberFormat="0" applyBorder="0" applyAlignment="0" applyProtection="0"/>
    <xf numFmtId="0" fontId="65" fillId="19" borderId="0" applyNumberFormat="0" applyBorder="0" applyAlignment="0" applyProtection="0"/>
    <xf numFmtId="0" fontId="67" fillId="3"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65" fillId="19"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65" fillId="19" borderId="0" applyNumberFormat="0" applyBorder="0" applyAlignment="0" applyProtection="0"/>
    <xf numFmtId="0" fontId="67" fillId="8"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66" fillId="19"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67"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65" fillId="8" borderId="0" applyNumberFormat="0" applyBorder="0" applyAlignment="0" applyProtection="0"/>
    <xf numFmtId="0" fontId="65" fillId="8" borderId="0" applyNumberFormat="0" applyBorder="0" applyAlignment="0" applyProtection="0"/>
    <xf numFmtId="0" fontId="65"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65" fillId="19"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67" fillId="8" borderId="0" applyNumberFormat="0" applyBorder="0" applyAlignment="0" applyProtection="0"/>
    <xf numFmtId="0" fontId="50" fillId="19"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19" borderId="0" applyNumberFormat="0" applyBorder="0" applyAlignment="0" applyProtection="0"/>
    <xf numFmtId="0" fontId="67" fillId="8" borderId="0" applyNumberFormat="0" applyBorder="0" applyAlignment="0" applyProtection="0"/>
    <xf numFmtId="0" fontId="66" fillId="8" borderId="0" applyNumberFormat="0" applyBorder="0" applyAlignment="0" applyProtection="0"/>
    <xf numFmtId="0" fontId="65"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65" fillId="8" borderId="0" applyNumberFormat="0" applyBorder="0" applyAlignment="0" applyProtection="0"/>
    <xf numFmtId="0" fontId="65" fillId="19"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68" fillId="8" borderId="0" applyNumberFormat="0" applyBorder="0" applyAlignment="0" applyProtection="0"/>
    <xf numFmtId="0" fontId="66" fillId="19" borderId="0" applyNumberFormat="0" applyBorder="0" applyAlignment="0" applyProtection="0"/>
    <xf numFmtId="0" fontId="68"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67"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68"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68"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68"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6" fillId="0" borderId="0"/>
    <xf numFmtId="0" fontId="6" fillId="0" borderId="0"/>
    <xf numFmtId="0" fontId="6" fillId="0" borderId="0"/>
    <xf numFmtId="0" fontId="6" fillId="0" borderId="0">
      <alignment vertical="center"/>
    </xf>
    <xf numFmtId="0" fontId="6" fillId="0" borderId="0">
      <alignment vertical="center"/>
    </xf>
    <xf numFmtId="0" fontId="6" fillId="0" borderId="0"/>
    <xf numFmtId="0" fontId="6" fillId="0" borderId="0"/>
    <xf numFmtId="0" fontId="6" fillId="0" borderId="0">
      <alignment vertical="center"/>
    </xf>
    <xf numFmtId="0" fontId="56" fillId="0" borderId="0"/>
    <xf numFmtId="0" fontId="6" fillId="0" borderId="0">
      <alignment vertical="center"/>
    </xf>
    <xf numFmtId="0" fontId="6" fillId="0" borderId="0">
      <alignment vertical="center"/>
    </xf>
    <xf numFmtId="0" fontId="6" fillId="0" borderId="0">
      <alignment vertical="center"/>
    </xf>
    <xf numFmtId="0" fontId="6" fillId="0" borderId="0"/>
    <xf numFmtId="0" fontId="56" fillId="0" borderId="0"/>
    <xf numFmtId="0" fontId="3"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20" fillId="0" borderId="0">
      <alignment vertical="center"/>
    </xf>
    <xf numFmtId="0" fontId="69" fillId="0" borderId="0">
      <alignment vertical="center"/>
    </xf>
    <xf numFmtId="0" fontId="6" fillId="0" borderId="0"/>
    <xf numFmtId="0" fontId="6" fillId="0" borderId="0">
      <alignment vertical="center"/>
    </xf>
    <xf numFmtId="0" fontId="20" fillId="0" borderId="0">
      <alignment vertical="center"/>
    </xf>
    <xf numFmtId="0" fontId="6" fillId="0" borderId="0"/>
    <xf numFmtId="0" fontId="6" fillId="0" borderId="0"/>
    <xf numFmtId="0" fontId="6" fillId="0" borderId="0"/>
    <xf numFmtId="0" fontId="6" fillId="0" borderId="0"/>
    <xf numFmtId="0" fontId="0" fillId="0" borderId="0"/>
    <xf numFmtId="0" fontId="0"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xf numFmtId="0" fontId="3" fillId="0" borderId="0">
      <alignment vertical="center"/>
    </xf>
    <xf numFmtId="0" fontId="6" fillId="0" borderId="0">
      <alignment vertical="center"/>
    </xf>
    <xf numFmtId="0" fontId="3" fillId="0" borderId="0"/>
    <xf numFmtId="0" fontId="70" fillId="0" borderId="0" applyNumberFormat="0" applyFill="0" applyBorder="0" applyAlignment="0" applyProtection="0"/>
    <xf numFmtId="0" fontId="70" fillId="0" borderId="0" applyNumberFormat="0" applyFill="0" applyBorder="0" applyAlignment="0" applyProtection="0"/>
    <xf numFmtId="0" fontId="6" fillId="0" borderId="0" applyNumberFormat="0" applyFill="0" applyBorder="0" applyAlignment="0" applyProtection="0"/>
    <xf numFmtId="9" fontId="0" fillId="0" borderId="0" applyFont="0" applyFill="0" applyBorder="0" applyAlignment="0" applyProtection="0"/>
    <xf numFmtId="0" fontId="49" fillId="7" borderId="0" applyNumberFormat="0" applyBorder="0" applyAlignment="0" applyProtection="0"/>
    <xf numFmtId="0" fontId="49" fillId="7" borderId="0" applyNumberFormat="0" applyBorder="0" applyAlignment="0" applyProtection="0"/>
    <xf numFmtId="0" fontId="71" fillId="21" borderId="0" applyNumberFormat="0" applyBorder="0" applyAlignment="0" applyProtection="0"/>
    <xf numFmtId="0" fontId="72" fillId="21" borderId="0" applyNumberFormat="0" applyBorder="0" applyAlignment="0" applyProtection="0"/>
    <xf numFmtId="0" fontId="71" fillId="21" borderId="0" applyNumberFormat="0" applyBorder="0" applyAlignment="0" applyProtection="0"/>
    <xf numFmtId="0" fontId="71" fillId="7"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71" fillId="21"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71" fillId="21" borderId="0" applyNumberFormat="0" applyBorder="0" applyAlignment="0" applyProtection="0"/>
    <xf numFmtId="0" fontId="71" fillId="7"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72" fillId="21"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71"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71" fillId="21"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71" fillId="7" borderId="0" applyNumberFormat="0" applyBorder="0" applyAlignment="0" applyProtection="0"/>
    <xf numFmtId="0" fontId="49" fillId="21"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21" borderId="0" applyNumberFormat="0" applyBorder="0" applyAlignment="0" applyProtection="0"/>
    <xf numFmtId="0" fontId="71" fillId="7" borderId="0" applyNumberFormat="0" applyBorder="0" applyAlignment="0" applyProtection="0"/>
    <xf numFmtId="0" fontId="72" fillId="7" borderId="0" applyNumberFormat="0" applyBorder="0" applyAlignment="0" applyProtection="0"/>
    <xf numFmtId="0" fontId="71"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71" fillId="7" borderId="0" applyNumberFormat="0" applyBorder="0" applyAlignment="0" applyProtection="0"/>
    <xf numFmtId="0" fontId="71" fillId="21"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73" fillId="7" borderId="0" applyNumberFormat="0" applyBorder="0" applyAlignment="0" applyProtection="0"/>
    <xf numFmtId="0" fontId="72" fillId="21" borderId="0" applyNumberFormat="0" applyBorder="0" applyAlignment="0" applyProtection="0"/>
    <xf numFmtId="0" fontId="73"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71"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73"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73"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73"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183" fontId="0" fillId="0" borderId="0" applyFont="0" applyFill="0" applyBorder="0" applyAlignment="0" applyProtection="0"/>
    <xf numFmtId="184" fontId="0" fillId="0" borderId="0" applyFont="0" applyFill="0" applyBorder="0" applyAlignment="0" applyProtection="0"/>
    <xf numFmtId="185" fontId="0" fillId="0" borderId="0" applyFont="0" applyFill="0" applyBorder="0" applyAlignment="0" applyProtection="0"/>
    <xf numFmtId="186" fontId="0" fillId="0" borderId="0" applyFont="0" applyFill="0" applyBorder="0" applyAlignment="0" applyProtection="0"/>
    <xf numFmtId="179" fontId="0" fillId="0" borderId="0" applyFont="0" applyFill="0" applyBorder="0" applyAlignment="0" applyProtection="0"/>
    <xf numFmtId="183" fontId="0" fillId="0" borderId="0" applyFont="0" applyFill="0" applyBorder="0" applyAlignment="0" applyProtection="0"/>
    <xf numFmtId="0" fontId="58" fillId="0" borderId="0"/>
    <xf numFmtId="41" fontId="0" fillId="0" borderId="0" applyFont="0" applyFill="0" applyBorder="0" applyAlignment="0" applyProtection="0"/>
    <xf numFmtId="43" fontId="0" fillId="0" borderId="0" applyFont="0" applyFill="0" applyBorder="0" applyAlignment="0" applyProtection="0"/>
    <xf numFmtId="0" fontId="0" fillId="0" borderId="0" applyFont="0" applyFill="0" applyBorder="0" applyAlignment="0" applyProtection="0"/>
    <xf numFmtId="0" fontId="0" fillId="0" borderId="0" applyFont="0" applyFill="0" applyBorder="0" applyAlignment="0" applyProtection="0"/>
    <xf numFmtId="0" fontId="0" fillId="0" borderId="0" applyFont="0" applyFill="0" applyBorder="0" applyAlignment="0" applyProtection="0"/>
    <xf numFmtId="41" fontId="0" fillId="0" borderId="0" applyFont="0" applyFill="0" applyBorder="0" applyAlignment="0" applyProtection="0"/>
    <xf numFmtId="187" fontId="0" fillId="0" borderId="0" applyFont="0" applyFill="0" applyBorder="0" applyAlignment="0" applyProtection="0"/>
    <xf numFmtId="43" fontId="0" fillId="0" borderId="0" applyFont="0" applyFill="0" applyBorder="0" applyAlignment="0" applyProtection="0"/>
    <xf numFmtId="0" fontId="75" fillId="0" borderId="0"/>
    <xf numFmtId="0" fontId="76" fillId="27" borderId="0" applyNumberFormat="0" applyBorder="0" applyAlignment="0" applyProtection="0"/>
    <xf numFmtId="0" fontId="76" fillId="28" borderId="0" applyNumberFormat="0" applyBorder="0" applyAlignment="0" applyProtection="0"/>
    <xf numFmtId="0" fontId="76" fillId="29" borderId="0" applyNumberFormat="0" applyBorder="0" applyAlignment="0" applyProtection="0"/>
    <xf numFmtId="1" fontId="5" fillId="0" borderId="1">
      <alignment vertical="center"/>
      <protection locked="0"/>
    </xf>
    <xf numFmtId="0" fontId="77" fillId="0" borderId="0"/>
    <xf numFmtId="188" fontId="5" fillId="0" borderId="1">
      <alignment vertical="center"/>
      <protection locked="0"/>
    </xf>
    <xf numFmtId="0" fontId="53" fillId="0" borderId="0"/>
    <xf numFmtId="0" fontId="74" fillId="0" borderId="0" applyNumberFormat="0" applyFill="0" applyBorder="0" applyAlignment="0" applyProtection="0"/>
    <xf numFmtId="38" fontId="0" fillId="0" borderId="0" applyFont="0" applyFill="0" applyBorder="0" applyAlignment="0" applyProtection="0"/>
    <xf numFmtId="40" fontId="0" fillId="0" borderId="0" applyFont="0" applyFill="0" applyBorder="0" applyAlignment="0" applyProtection="0"/>
    <xf numFmtId="0" fontId="0" fillId="0" borderId="0" applyFont="0" applyFill="0" applyBorder="0" applyAlignment="0" applyProtection="0"/>
    <xf numFmtId="0" fontId="0" fillId="0" borderId="0" applyFont="0" applyFill="0" applyBorder="0" applyAlignment="0" applyProtection="0"/>
    <xf numFmtId="0" fontId="78" fillId="0" borderId="0"/>
  </cellStyleXfs>
  <cellXfs count="266">
    <xf numFmtId="0" fontId="0" fillId="0" borderId="0" xfId="49" applyAlignment="1"/>
    <xf numFmtId="0" fontId="0" fillId="0" borderId="0" xfId="49" applyAlignment="1">
      <alignment vertical="center"/>
    </xf>
    <xf numFmtId="0" fontId="1" fillId="0" borderId="0" xfId="49" applyFont="1" applyAlignment="1">
      <alignment horizontal="right"/>
    </xf>
    <xf numFmtId="0" fontId="2" fillId="0" borderId="0" xfId="49" applyNumberFormat="1" applyFont="1" applyFill="1" applyAlignment="1" applyProtection="1">
      <alignment horizontal="center" vertical="center"/>
    </xf>
    <xf numFmtId="0" fontId="3" fillId="0" borderId="0" xfId="49" applyFont="1" applyAlignment="1">
      <alignment horizontal="right" vertical="top"/>
    </xf>
    <xf numFmtId="0" fontId="4" fillId="0" borderId="1" xfId="740" applyNumberFormat="1" applyFont="1" applyFill="1" applyBorder="1" applyAlignment="1" applyProtection="1">
      <alignment horizontal="center" vertical="center"/>
    </xf>
    <xf numFmtId="0" fontId="4" fillId="0" borderId="1" xfId="49" applyNumberFormat="1" applyFont="1" applyFill="1" applyBorder="1" applyAlignment="1" applyProtection="1">
      <alignment horizontal="center" vertical="center"/>
    </xf>
    <xf numFmtId="0" fontId="5" fillId="2" borderId="1" xfId="49" applyNumberFormat="1" applyFont="1" applyFill="1" applyBorder="1" applyAlignment="1" applyProtection="1">
      <alignment horizontal="center" vertical="center"/>
    </xf>
    <xf numFmtId="4" fontId="5" fillId="2" borderId="1" xfId="740" applyNumberFormat="1" applyFont="1" applyFill="1" applyBorder="1" applyAlignment="1" applyProtection="1">
      <alignment horizontal="right" vertical="center"/>
    </xf>
    <xf numFmtId="0" fontId="5" fillId="2" borderId="1" xfId="49" applyFont="1" applyFill="1" applyBorder="1" applyAlignment="1">
      <alignment horizontal="left" vertical="center"/>
    </xf>
    <xf numFmtId="0" fontId="5" fillId="0" borderId="1" xfId="49" applyNumberFormat="1" applyFont="1" applyFill="1" applyBorder="1" applyAlignment="1" applyProtection="1">
      <alignment horizontal="left" vertical="top" wrapText="1"/>
    </xf>
    <xf numFmtId="0" fontId="5" fillId="0" borderId="1" xfId="49" applyNumberFormat="1" applyFont="1" applyFill="1" applyBorder="1" applyAlignment="1" applyProtection="1">
      <alignment horizontal="left" vertical="top"/>
    </xf>
    <xf numFmtId="0" fontId="5" fillId="0" borderId="0" xfId="49" applyFont="1" applyAlignment="1">
      <alignment vertical="center"/>
    </xf>
    <xf numFmtId="0" fontId="6" fillId="0" borderId="0" xfId="432" applyFont="1">
      <alignment vertical="center"/>
    </xf>
    <xf numFmtId="0" fontId="6" fillId="0" borderId="0" xfId="432">
      <alignment vertical="center"/>
    </xf>
    <xf numFmtId="0" fontId="1" fillId="0" borderId="0" xfId="432" applyFont="1" applyAlignment="1">
      <alignment horizontal="right" vertical="center"/>
    </xf>
    <xf numFmtId="0" fontId="2" fillId="0" borderId="0" xfId="432" applyFont="1" applyAlignment="1">
      <alignment horizontal="center" vertical="center"/>
    </xf>
    <xf numFmtId="0" fontId="7" fillId="0" borderId="0" xfId="432" applyFont="1" applyAlignment="1">
      <alignment vertical="center"/>
    </xf>
    <xf numFmtId="0" fontId="5" fillId="0" borderId="0" xfId="432" applyFont="1">
      <alignment vertical="center"/>
    </xf>
    <xf numFmtId="0" fontId="5" fillId="0" borderId="2" xfId="432" applyFont="1" applyBorder="1" applyAlignment="1">
      <alignment horizontal="right" vertical="center"/>
    </xf>
    <xf numFmtId="1" fontId="8" fillId="0" borderId="1" xfId="427" applyNumberFormat="1" applyFont="1" applyBorder="1" applyAlignment="1">
      <alignment horizontal="center" vertical="center" wrapText="1"/>
    </xf>
    <xf numFmtId="189" fontId="5" fillId="0" borderId="1" xfId="436" applyNumberFormat="1" applyFont="1" applyBorder="1" applyAlignment="1" applyProtection="1">
      <alignment vertical="center"/>
      <protection locked="0"/>
    </xf>
    <xf numFmtId="190" fontId="9" fillId="0" borderId="1" xfId="427" applyNumberFormat="1" applyFont="1" applyBorder="1" applyAlignment="1">
      <alignment horizontal="right"/>
    </xf>
    <xf numFmtId="191" fontId="9" fillId="0" borderId="1" xfId="432" applyNumberFormat="1" applyFont="1" applyBorder="1" applyAlignment="1">
      <alignment horizontal="right"/>
    </xf>
    <xf numFmtId="0" fontId="5" fillId="0" borderId="1" xfId="432" applyFont="1" applyBorder="1" applyAlignment="1">
      <alignment vertical="center" shrinkToFit="1"/>
    </xf>
    <xf numFmtId="0" fontId="5" fillId="0" borderId="3" xfId="436" applyFont="1" applyBorder="1">
      <alignment vertical="center"/>
    </xf>
    <xf numFmtId="190" fontId="9" fillId="0" borderId="3" xfId="436" applyNumberFormat="1" applyFont="1" applyBorder="1" applyAlignment="1">
      <alignment horizontal="right"/>
    </xf>
    <xf numFmtId="190" fontId="9" fillId="0" borderId="3" xfId="432" applyNumberFormat="1" applyFont="1" applyBorder="1" applyAlignment="1">
      <alignment horizontal="right"/>
    </xf>
    <xf numFmtId="191" fontId="9" fillId="0" borderId="3" xfId="432" applyNumberFormat="1" applyFont="1" applyBorder="1" applyAlignment="1">
      <alignment horizontal="right"/>
    </xf>
    <xf numFmtId="0" fontId="5" fillId="0" borderId="1" xfId="436" applyFont="1" applyBorder="1">
      <alignment vertical="center"/>
    </xf>
    <xf numFmtId="190" fontId="9" fillId="0" borderId="1" xfId="432" applyNumberFormat="1" applyFont="1" applyBorder="1" applyAlignment="1">
      <alignment horizontal="right"/>
    </xf>
    <xf numFmtId="0" fontId="10" fillId="0" borderId="1" xfId="432" applyFont="1" applyBorder="1" applyAlignment="1">
      <alignment vertical="center" shrinkToFit="1"/>
    </xf>
    <xf numFmtId="190" fontId="9" fillId="0" borderId="3" xfId="427" applyNumberFormat="1" applyFont="1" applyBorder="1" applyAlignment="1">
      <alignment horizontal="right"/>
    </xf>
    <xf numFmtId="1" fontId="11" fillId="0" borderId="1" xfId="427" applyNumberFormat="1" applyFont="1" applyBorder="1" applyAlignment="1">
      <alignment horizontal="center" vertical="center" wrapText="1"/>
    </xf>
    <xf numFmtId="190" fontId="12" fillId="0" borderId="1" xfId="427" applyNumberFormat="1" applyFont="1" applyBorder="1" applyAlignment="1">
      <alignment horizontal="right"/>
    </xf>
    <xf numFmtId="191" fontId="12" fillId="0" borderId="1" xfId="432" applyNumberFormat="1" applyFont="1" applyBorder="1" applyAlignment="1">
      <alignment horizontal="right"/>
    </xf>
    <xf numFmtId="0" fontId="5" fillId="0" borderId="1" xfId="432" applyFont="1" applyBorder="1" applyAlignment="1">
      <alignment horizontal="left" vertical="center" indent="1" shrinkToFit="1"/>
    </xf>
    <xf numFmtId="0" fontId="13" fillId="0" borderId="1" xfId="432" applyFont="1" applyBorder="1" applyAlignment="1">
      <alignment horizontal="left" vertical="center" indent="1" shrinkToFit="1"/>
    </xf>
    <xf numFmtId="190" fontId="14" fillId="0" borderId="1" xfId="427" applyNumberFormat="1" applyFont="1" applyBorder="1" applyAlignment="1">
      <alignment horizontal="right"/>
    </xf>
    <xf numFmtId="0" fontId="6" fillId="0" borderId="4" xfId="432" applyBorder="1" applyAlignment="1">
      <alignment horizontal="left" vertical="center"/>
    </xf>
    <xf numFmtId="1" fontId="5" fillId="0" borderId="0" xfId="49" applyNumberFormat="1" applyFont="1" applyAlignment="1">
      <alignment horizontal="left" vertical="center"/>
    </xf>
    <xf numFmtId="0" fontId="5" fillId="0" borderId="0" xfId="432" applyFont="1" applyAlignment="1">
      <alignment vertical="center"/>
    </xf>
    <xf numFmtId="0" fontId="5" fillId="0" borderId="1" xfId="436" applyFont="1" applyBorder="1" applyAlignment="1" applyProtection="1">
      <alignment vertical="center"/>
      <protection locked="0"/>
    </xf>
    <xf numFmtId="191" fontId="9" fillId="0" borderId="1" xfId="427" applyNumberFormat="1" applyFont="1" applyBorder="1" applyAlignment="1">
      <alignment horizontal="right"/>
    </xf>
    <xf numFmtId="190" fontId="9" fillId="0" borderId="1" xfId="436" applyNumberFormat="1" applyFont="1" applyBorder="1" applyAlignment="1">
      <alignment horizontal="right"/>
    </xf>
    <xf numFmtId="192" fontId="9" fillId="0" borderId="1" xfId="427" applyNumberFormat="1" applyFont="1" applyBorder="1" applyAlignment="1">
      <alignment horizontal="right"/>
    </xf>
    <xf numFmtId="192" fontId="6" fillId="0" borderId="1" xfId="432" applyNumberFormat="1" applyBorder="1" applyAlignment="1">
      <alignment horizontal="right"/>
    </xf>
    <xf numFmtId="191" fontId="6" fillId="0" borderId="1" xfId="432" applyNumberFormat="1" applyBorder="1" applyAlignment="1">
      <alignment horizontal="right"/>
    </xf>
    <xf numFmtId="0" fontId="5" fillId="0" borderId="5" xfId="436" applyFont="1" applyBorder="1" applyAlignment="1" applyProtection="1">
      <alignment vertical="center"/>
      <protection locked="0"/>
    </xf>
    <xf numFmtId="190" fontId="9" fillId="0" borderId="5" xfId="436" applyNumberFormat="1" applyFont="1" applyBorder="1" applyAlignment="1">
      <alignment horizontal="right"/>
    </xf>
    <xf numFmtId="190" fontId="9" fillId="0" borderId="6" xfId="436" applyNumberFormat="1" applyFont="1" applyBorder="1" applyAlignment="1">
      <alignment horizontal="right"/>
    </xf>
    <xf numFmtId="192" fontId="9" fillId="0" borderId="1" xfId="436" applyNumberFormat="1" applyFont="1" applyBorder="1" applyAlignment="1">
      <alignment horizontal="right"/>
    </xf>
    <xf numFmtId="1" fontId="15" fillId="0" borderId="1" xfId="427" applyNumberFormat="1" applyFont="1" applyBorder="1" applyAlignment="1">
      <alignment horizontal="center" vertical="center" wrapText="1"/>
    </xf>
    <xf numFmtId="190" fontId="12" fillId="0" borderId="1" xfId="427" applyNumberFormat="1" applyFont="1" applyBorder="1" applyAlignment="1">
      <alignment horizontal="right" wrapText="1"/>
    </xf>
    <xf numFmtId="191" fontId="12" fillId="0" borderId="1" xfId="427" applyNumberFormat="1" applyFont="1" applyBorder="1" applyAlignment="1">
      <alignment horizontal="right"/>
    </xf>
    <xf numFmtId="0" fontId="5" fillId="0" borderId="3" xfId="436" applyFont="1" applyBorder="1" applyAlignment="1" applyProtection="1">
      <alignment vertical="center"/>
      <protection locked="0"/>
    </xf>
    <xf numFmtId="0" fontId="5" fillId="0" borderId="1" xfId="432" applyFont="1" applyBorder="1" applyAlignment="1">
      <alignment horizontal="left" vertical="center" shrinkToFit="1"/>
    </xf>
    <xf numFmtId="0" fontId="6" fillId="0" borderId="4" xfId="432" applyFont="1" applyBorder="1" applyAlignment="1">
      <alignment horizontal="left" vertical="center"/>
    </xf>
    <xf numFmtId="193" fontId="6" fillId="0" borderId="0" xfId="431" applyNumberFormat="1">
      <alignment vertical="center"/>
    </xf>
    <xf numFmtId="0" fontId="6" fillId="0" borderId="0" xfId="431">
      <alignment vertical="center"/>
    </xf>
    <xf numFmtId="0" fontId="1" fillId="0" borderId="0" xfId="431" applyFont="1" applyAlignment="1">
      <alignment horizontal="right" vertical="center"/>
    </xf>
    <xf numFmtId="0" fontId="2" fillId="0" borderId="0" xfId="431" applyFont="1" applyAlignment="1">
      <alignment horizontal="center" vertical="center"/>
    </xf>
    <xf numFmtId="0" fontId="3" fillId="0" borderId="0" xfId="431" applyFont="1" applyAlignment="1">
      <alignment vertical="center" wrapText="1"/>
    </xf>
    <xf numFmtId="0" fontId="16" fillId="0" borderId="1" xfId="431" applyFont="1" applyBorder="1" applyAlignment="1">
      <alignment horizontal="center" vertical="center" wrapText="1"/>
    </xf>
    <xf numFmtId="0" fontId="16" fillId="0" borderId="7" xfId="431" applyFont="1" applyBorder="1" applyAlignment="1">
      <alignment horizontal="center" vertical="center" wrapText="1"/>
    </xf>
    <xf numFmtId="0" fontId="16" fillId="0" borderId="5" xfId="431" applyFont="1" applyBorder="1" applyAlignment="1">
      <alignment horizontal="center" vertical="center" wrapText="1"/>
    </xf>
    <xf numFmtId="193" fontId="3" fillId="0" borderId="8" xfId="431" applyNumberFormat="1" applyFont="1" applyBorder="1" applyAlignment="1">
      <alignment vertical="center" wrapText="1"/>
    </xf>
    <xf numFmtId="193" fontId="3" fillId="0" borderId="1" xfId="431" applyNumberFormat="1" applyFont="1" applyBorder="1" applyAlignment="1">
      <alignment vertical="center" wrapText="1"/>
    </xf>
    <xf numFmtId="191" fontId="3" fillId="0" borderId="1" xfId="431" applyNumberFormat="1" applyFont="1" applyBorder="1" applyAlignment="1">
      <alignment vertical="center" wrapText="1"/>
    </xf>
    <xf numFmtId="0" fontId="3" fillId="0" borderId="8" xfId="431" applyFont="1" applyBorder="1" applyAlignment="1">
      <alignment vertical="center" wrapText="1"/>
    </xf>
    <xf numFmtId="0" fontId="3" fillId="0" borderId="1" xfId="431" applyFont="1" applyBorder="1" applyAlignment="1">
      <alignment vertical="center" wrapText="1"/>
    </xf>
    <xf numFmtId="0" fontId="3" fillId="0" borderId="1" xfId="431" applyFont="1" applyBorder="1">
      <alignment vertical="center"/>
    </xf>
    <xf numFmtId="0" fontId="3" fillId="0" borderId="3" xfId="431" applyFont="1" applyBorder="1">
      <alignment vertical="center"/>
    </xf>
    <xf numFmtId="0" fontId="17" fillId="0" borderId="0" xfId="428" applyFont="1"/>
    <xf numFmtId="1" fontId="0" fillId="0" borderId="0" xfId="428" applyNumberFormat="1" applyFont="1"/>
    <xf numFmtId="0" fontId="0" fillId="0" borderId="0" xfId="428" applyFont="1"/>
    <xf numFmtId="1" fontId="1" fillId="0" borderId="0" xfId="428" applyNumberFormat="1" applyFont="1" applyAlignment="1">
      <alignment horizontal="right"/>
    </xf>
    <xf numFmtId="1" fontId="2" fillId="0" borderId="0" xfId="428" applyNumberFormat="1" applyFont="1" applyAlignment="1">
      <alignment horizontal="center"/>
    </xf>
    <xf numFmtId="1" fontId="18" fillId="0" borderId="0" xfId="428" applyNumberFormat="1" applyFont="1" applyAlignment="1">
      <alignment horizontal="center"/>
    </xf>
    <xf numFmtId="1" fontId="5" fillId="0" borderId="0" xfId="428" applyNumberFormat="1" applyFont="1" applyAlignment="1">
      <alignment horizontal="left" vertical="center"/>
    </xf>
    <xf numFmtId="1" fontId="5" fillId="0" borderId="0" xfId="428" applyNumberFormat="1" applyFont="1" applyAlignment="1">
      <alignment horizontal="centerContinuous" vertical="center"/>
    </xf>
    <xf numFmtId="0" fontId="5" fillId="0" borderId="0" xfId="428" applyFont="1" applyBorder="1" applyAlignment="1">
      <alignment horizontal="center" vertical="center"/>
    </xf>
    <xf numFmtId="1" fontId="8" fillId="0" borderId="1" xfId="428" applyNumberFormat="1" applyFont="1" applyBorder="1" applyAlignment="1">
      <alignment horizontal="left" vertical="center" wrapText="1"/>
    </xf>
    <xf numFmtId="1" fontId="8" fillId="0" borderId="1" xfId="428" applyNumberFormat="1" applyFont="1" applyBorder="1" applyAlignment="1">
      <alignment horizontal="center" vertical="center" wrapText="1"/>
    </xf>
    <xf numFmtId="3" fontId="4" fillId="0" borderId="1" xfId="49" applyNumberFormat="1" applyFont="1" applyFill="1" applyBorder="1" applyAlignment="1" applyProtection="1">
      <alignment vertical="center"/>
    </xf>
    <xf numFmtId="190" fontId="12" fillId="0" borderId="1" xfId="428" applyNumberFormat="1" applyFont="1" applyBorder="1" applyAlignment="1">
      <alignment horizontal="right"/>
    </xf>
    <xf numFmtId="194" fontId="12" fillId="0" borderId="1" xfId="428" applyNumberFormat="1" applyFont="1" applyBorder="1" applyAlignment="1">
      <alignment horizontal="right"/>
    </xf>
    <xf numFmtId="3" fontId="5" fillId="0" borderId="1" xfId="49" applyNumberFormat="1" applyFont="1" applyFill="1" applyBorder="1" applyAlignment="1" applyProtection="1">
      <alignment horizontal="left" vertical="center"/>
    </xf>
    <xf numFmtId="190" fontId="9" fillId="0" borderId="1" xfId="428" applyNumberFormat="1" applyFont="1" applyBorder="1" applyAlignment="1">
      <alignment horizontal="right"/>
    </xf>
    <xf numFmtId="194" fontId="9" fillId="0" borderId="1" xfId="428" applyNumberFormat="1" applyFont="1" applyBorder="1" applyAlignment="1">
      <alignment horizontal="right"/>
    </xf>
    <xf numFmtId="3" fontId="5" fillId="0" borderId="1" xfId="49" applyNumberFormat="1" applyFont="1" applyFill="1" applyBorder="1" applyAlignment="1" applyProtection="1">
      <alignment horizontal="left" vertical="center" wrapText="1"/>
    </xf>
    <xf numFmtId="3" fontId="5" fillId="0" borderId="1" xfId="49" applyNumberFormat="1" applyFont="1" applyFill="1" applyBorder="1" applyAlignment="1" applyProtection="1">
      <alignment vertical="center"/>
    </xf>
    <xf numFmtId="3" fontId="5" fillId="0" borderId="1" xfId="49" applyNumberFormat="1" applyFont="1" applyFill="1" applyBorder="1" applyAlignment="1" applyProtection="1">
      <alignment vertical="center" wrapText="1"/>
    </xf>
    <xf numFmtId="0" fontId="5" fillId="0" borderId="1" xfId="49" applyFont="1" applyBorder="1" applyAlignment="1">
      <alignment horizontal="left" vertical="center" wrapText="1"/>
    </xf>
    <xf numFmtId="0" fontId="5" fillId="0" borderId="1" xfId="49" applyFont="1" applyBorder="1" applyAlignment="1">
      <alignment horizontal="left" vertical="center"/>
    </xf>
    <xf numFmtId="3" fontId="4" fillId="0" borderId="1" xfId="49" applyNumberFormat="1" applyFont="1" applyFill="1" applyBorder="1" applyAlignment="1" applyProtection="1">
      <alignment horizontal="left" vertical="center"/>
    </xf>
    <xf numFmtId="3" fontId="5" fillId="0" borderId="1" xfId="429" applyNumberFormat="1" applyFont="1" applyFill="1" applyBorder="1" applyAlignment="1" applyProtection="1">
      <alignment vertical="center"/>
    </xf>
    <xf numFmtId="0" fontId="4" fillId="0" borderId="1" xfId="429" applyFont="1" applyFill="1" applyBorder="1" applyAlignment="1">
      <alignment horizontal="center" vertical="center"/>
    </xf>
    <xf numFmtId="0" fontId="4" fillId="0" borderId="1" xfId="49" applyFont="1" applyFill="1" applyBorder="1" applyAlignment="1">
      <alignment vertical="center"/>
    </xf>
    <xf numFmtId="0" fontId="5" fillId="0" borderId="1" xfId="49" applyFont="1" applyFill="1" applyBorder="1" applyAlignment="1">
      <alignment vertical="center"/>
    </xf>
    <xf numFmtId="1" fontId="5" fillId="0" borderId="1" xfId="49" applyNumberFormat="1" applyFont="1" applyFill="1" applyBorder="1" applyAlignment="1" applyProtection="1">
      <alignment vertical="center"/>
      <protection locked="0"/>
    </xf>
    <xf numFmtId="1" fontId="19" fillId="0" borderId="0" xfId="428" applyNumberFormat="1" applyFont="1" applyAlignment="1">
      <alignment horizontal="center"/>
    </xf>
    <xf numFmtId="191" fontId="5" fillId="0" borderId="0" xfId="428" applyNumberFormat="1" applyFont="1" applyAlignment="1">
      <alignment horizontal="left" vertical="center"/>
    </xf>
    <xf numFmtId="191" fontId="5" fillId="0" borderId="0" xfId="428" applyNumberFormat="1" applyFont="1" applyAlignment="1">
      <alignment horizontal="center" vertical="center"/>
    </xf>
    <xf numFmtId="1" fontId="8" fillId="0" borderId="1" xfId="428" applyNumberFormat="1" applyFont="1" applyBorder="1" applyAlignment="1">
      <alignment vertical="center" wrapText="1"/>
    </xf>
    <xf numFmtId="195" fontId="9" fillId="0" borderId="1" xfId="428" applyNumberFormat="1" applyFont="1" applyBorder="1" applyAlignment="1">
      <alignment horizontal="right"/>
    </xf>
    <xf numFmtId="195" fontId="9" fillId="0" borderId="1" xfId="428" applyNumberFormat="1" applyFont="1" applyFill="1" applyBorder="1" applyAlignment="1">
      <alignment horizontal="right" wrapText="1"/>
    </xf>
    <xf numFmtId="196" fontId="9" fillId="0" borderId="1" xfId="428" applyNumberFormat="1" applyFont="1" applyBorder="1" applyAlignment="1">
      <alignment horizontal="right" wrapText="1"/>
    </xf>
    <xf numFmtId="195" fontId="9" fillId="0" borderId="1" xfId="428" applyNumberFormat="1" applyFont="1" applyFill="1" applyBorder="1" applyAlignment="1">
      <alignment horizontal="right"/>
    </xf>
    <xf numFmtId="3" fontId="20" fillId="0" borderId="1" xfId="49" applyNumberFormat="1" applyFont="1" applyFill="1" applyBorder="1" applyAlignment="1" applyProtection="1">
      <alignment vertical="center"/>
    </xf>
    <xf numFmtId="190" fontId="9" fillId="0" borderId="1" xfId="428" applyNumberFormat="1" applyFont="1" applyFill="1" applyBorder="1" applyAlignment="1">
      <alignment horizontal="right"/>
    </xf>
    <xf numFmtId="190" fontId="5" fillId="0" borderId="1" xfId="49" applyNumberFormat="1" applyFont="1" applyFill="1" applyBorder="1" applyAlignment="1">
      <alignment vertical="center"/>
    </xf>
    <xf numFmtId="3" fontId="9" fillId="0" borderId="1" xfId="428" applyNumberFormat="1" applyFont="1" applyBorder="1" applyAlignment="1">
      <alignment horizontal="right"/>
    </xf>
    <xf numFmtId="0" fontId="5" fillId="0" borderId="1" xfId="49" applyFont="1" applyBorder="1" applyAlignment="1">
      <alignment vertical="center"/>
    </xf>
    <xf numFmtId="3" fontId="12" fillId="0" borderId="1" xfId="428" applyNumberFormat="1" applyFont="1" applyBorder="1" applyAlignment="1">
      <alignment horizontal="right"/>
    </xf>
    <xf numFmtId="0" fontId="5" fillId="0" borderId="1" xfId="429" applyFont="1" applyFill="1" applyBorder="1" applyAlignment="1">
      <alignment horizontal="left" vertical="center"/>
    </xf>
    <xf numFmtId="0" fontId="5" fillId="0" borderId="1" xfId="429" applyFont="1" applyFill="1" applyBorder="1" applyAlignment="1">
      <alignment vertical="center"/>
    </xf>
    <xf numFmtId="0" fontId="21" fillId="0" borderId="0" xfId="431" applyFont="1" applyAlignment="1">
      <alignment horizontal="right" vertical="center"/>
    </xf>
    <xf numFmtId="0" fontId="22" fillId="0" borderId="0" xfId="431" applyFont="1" applyAlignment="1">
      <alignment horizontal="center" vertical="center"/>
    </xf>
    <xf numFmtId="0" fontId="3" fillId="0" borderId="9" xfId="431" applyFont="1" applyBorder="1" applyAlignment="1">
      <alignment vertical="center" wrapText="1"/>
    </xf>
    <xf numFmtId="0" fontId="3" fillId="0" borderId="0" xfId="431" applyFont="1" applyAlignment="1">
      <alignment horizontal="left" vertical="center" wrapText="1"/>
    </xf>
    <xf numFmtId="0" fontId="23" fillId="0" borderId="0" xfId="430" applyFont="1">
      <alignment vertical="center"/>
    </xf>
    <xf numFmtId="0" fontId="23" fillId="0" borderId="0" xfId="430" applyFont="1" applyBorder="1" applyAlignment="1">
      <alignment vertical="center" wrapText="1"/>
    </xf>
    <xf numFmtId="0" fontId="6" fillId="0" borderId="0" xfId="430">
      <alignment vertical="center"/>
    </xf>
    <xf numFmtId="0" fontId="6" fillId="0" borderId="0" xfId="430" applyFont="1" applyAlignment="1">
      <alignment horizontal="right" vertical="center"/>
    </xf>
    <xf numFmtId="0" fontId="24" fillId="0" borderId="0" xfId="430" applyFont="1" applyAlignment="1">
      <alignment horizontal="center" vertical="center"/>
    </xf>
    <xf numFmtId="0" fontId="5" fillId="0" borderId="0" xfId="430" applyFont="1" applyAlignment="1">
      <alignment vertical="center"/>
    </xf>
    <xf numFmtId="0" fontId="5" fillId="0" borderId="0" xfId="430" applyFont="1" applyAlignment="1">
      <alignment horizontal="right" vertical="center"/>
    </xf>
    <xf numFmtId="0" fontId="23" fillId="0" borderId="1" xfId="430" applyFont="1" applyBorder="1" applyAlignment="1">
      <alignment horizontal="center" vertical="center" wrapText="1"/>
    </xf>
    <xf numFmtId="0" fontId="23" fillId="0" borderId="1" xfId="430" applyFont="1" applyBorder="1" applyAlignment="1">
      <alignment horizontal="center" vertical="center"/>
    </xf>
    <xf numFmtId="190" fontId="12" fillId="0" borderId="1" xfId="430" applyNumberFormat="1" applyFont="1" applyBorder="1">
      <alignment vertical="center"/>
    </xf>
    <xf numFmtId="0" fontId="4" fillId="0" borderId="1" xfId="430" applyFont="1" applyBorder="1">
      <alignment vertical="center"/>
    </xf>
    <xf numFmtId="0" fontId="5" fillId="0" borderId="1" xfId="430" applyFont="1" applyBorder="1">
      <alignment vertical="center"/>
    </xf>
    <xf numFmtId="190" fontId="9" fillId="0" borderId="1" xfId="430" applyNumberFormat="1" applyFont="1" applyBorder="1">
      <alignment vertical="center"/>
    </xf>
    <xf numFmtId="0" fontId="25" fillId="0" borderId="0" xfId="437" applyFont="1" applyAlignment="1">
      <alignment vertical="center"/>
    </xf>
    <xf numFmtId="0" fontId="16" fillId="0" borderId="0" xfId="437" applyFont="1" applyAlignment="1">
      <alignment vertical="center"/>
    </xf>
    <xf numFmtId="0" fontId="3" fillId="0" borderId="0" xfId="437" applyAlignment="1">
      <alignment vertical="center"/>
    </xf>
    <xf numFmtId="0" fontId="3" fillId="0" borderId="0" xfId="437"/>
    <xf numFmtId="197" fontId="3" fillId="0" borderId="0" xfId="437" applyNumberFormat="1"/>
    <xf numFmtId="0" fontId="21" fillId="0" borderId="0" xfId="437" applyFont="1" applyAlignment="1">
      <alignment horizontal="right"/>
    </xf>
    <xf numFmtId="0" fontId="24" fillId="0" borderId="0" xfId="437" applyNumberFormat="1" applyFont="1" applyFill="1" applyAlignment="1" applyProtection="1">
      <alignment vertical="center" wrapText="1"/>
    </xf>
    <xf numFmtId="0" fontId="24" fillId="0" borderId="0" xfId="437" applyNumberFormat="1" applyFont="1" applyFill="1" applyAlignment="1" applyProtection="1">
      <alignment vertical="center"/>
    </xf>
    <xf numFmtId="0" fontId="21" fillId="0" borderId="0" xfId="437" applyNumberFormat="1" applyFont="1" applyFill="1" applyAlignment="1" applyProtection="1">
      <alignment horizontal="right" vertical="center"/>
    </xf>
    <xf numFmtId="0" fontId="25" fillId="0" borderId="0" xfId="437" applyNumberFormat="1" applyFont="1" applyFill="1" applyAlignment="1" applyProtection="1">
      <alignment horizontal="centerContinuous" vertical="center"/>
    </xf>
    <xf numFmtId="0" fontId="2" fillId="0" borderId="0" xfId="437" applyNumberFormat="1" applyFont="1" applyFill="1" applyAlignment="1" applyProtection="1">
      <alignment horizontal="center" vertical="center" wrapText="1"/>
    </xf>
    <xf numFmtId="0" fontId="5" fillId="0" borderId="0" xfId="437" applyFont="1" applyAlignment="1">
      <alignment horizontal="left" vertical="center"/>
    </xf>
    <xf numFmtId="0" fontId="5" fillId="0" borderId="0" xfId="437" applyFont="1" applyAlignment="1">
      <alignment vertical="center"/>
    </xf>
    <xf numFmtId="197" fontId="5" fillId="0" borderId="0" xfId="437" applyNumberFormat="1" applyFont="1" applyAlignment="1">
      <alignment horizontal="right" vertical="center"/>
    </xf>
    <xf numFmtId="0" fontId="8" fillId="0" borderId="1" xfId="437" applyNumberFormat="1" applyFont="1" applyFill="1" applyBorder="1" applyAlignment="1">
      <alignment horizontal="center" vertical="center" wrapText="1"/>
    </xf>
    <xf numFmtId="197" fontId="8" fillId="0" borderId="1" xfId="437" applyNumberFormat="1" applyFont="1" applyFill="1" applyBorder="1" applyAlignment="1">
      <alignment horizontal="center" vertical="center" wrapText="1"/>
    </xf>
    <xf numFmtId="0" fontId="4" fillId="0" borderId="1" xfId="437" applyNumberFormat="1" applyFont="1" applyFill="1" applyBorder="1" applyAlignment="1">
      <alignment horizontal="left" vertical="center" wrapText="1"/>
    </xf>
    <xf numFmtId="3" fontId="12" fillId="0" borderId="1" xfId="437" applyNumberFormat="1" applyFont="1" applyFill="1" applyBorder="1" applyAlignment="1">
      <alignment horizontal="right" vertical="center" wrapText="1"/>
    </xf>
    <xf numFmtId="197" fontId="12" fillId="0" borderId="1" xfId="437" applyNumberFormat="1" applyFont="1" applyBorder="1" applyAlignment="1">
      <alignment vertical="center"/>
    </xf>
    <xf numFmtId="0" fontId="5" fillId="0" borderId="1" xfId="437" applyNumberFormat="1" applyFont="1" applyFill="1" applyBorder="1" applyAlignment="1">
      <alignment horizontal="left" vertical="center" wrapText="1"/>
    </xf>
    <xf numFmtId="0" fontId="4" fillId="0" borderId="1" xfId="437" applyNumberFormat="1" applyFont="1" applyFill="1" applyBorder="1" applyAlignment="1" applyProtection="1">
      <alignment horizontal="left" vertical="center" wrapText="1"/>
    </xf>
    <xf numFmtId="0" fontId="5" fillId="0" borderId="1" xfId="437" applyNumberFormat="1" applyFont="1" applyFill="1" applyBorder="1" applyAlignment="1" applyProtection="1">
      <alignment horizontal="left" vertical="center" wrapText="1"/>
    </xf>
    <xf numFmtId="4" fontId="5" fillId="0" borderId="1" xfId="437" applyNumberFormat="1" applyFont="1" applyFill="1" applyBorder="1" applyAlignment="1" applyProtection="1">
      <alignment horizontal="left" vertical="center" wrapText="1"/>
    </xf>
    <xf numFmtId="4" fontId="5" fillId="0" borderId="1" xfId="437" applyNumberFormat="1" applyFont="1" applyFill="1" applyBorder="1" applyAlignment="1" applyProtection="1">
      <alignment horizontal="left" vertical="center"/>
    </xf>
    <xf numFmtId="0" fontId="5" fillId="2" borderId="1" xfId="437" applyFont="1" applyFill="1" applyBorder="1" applyAlignment="1">
      <alignment horizontal="left" vertical="center" wrapText="1"/>
    </xf>
    <xf numFmtId="0" fontId="23" fillId="0" borderId="1" xfId="437" applyNumberFormat="1" applyFont="1" applyFill="1" applyBorder="1" applyAlignment="1">
      <alignment horizontal="center" vertical="center" wrapText="1"/>
    </xf>
    <xf numFmtId="0" fontId="6" fillId="0" borderId="0" xfId="434" applyFont="1" applyFill="1" applyAlignment="1">
      <alignment vertical="center"/>
    </xf>
    <xf numFmtId="0" fontId="24" fillId="0" borderId="0" xfId="434" applyFont="1" applyFill="1" applyAlignment="1">
      <alignment horizontal="center" vertical="center"/>
    </xf>
    <xf numFmtId="0" fontId="5" fillId="0" borderId="0" xfId="434" applyFont="1" applyFill="1" applyAlignment="1">
      <alignment vertical="center"/>
    </xf>
    <xf numFmtId="0" fontId="5" fillId="0" borderId="0" xfId="434" applyFont="1" applyFill="1" applyBorder="1" applyAlignment="1">
      <alignment vertical="center"/>
    </xf>
    <xf numFmtId="0" fontId="23" fillId="0" borderId="1" xfId="49" applyFont="1" applyFill="1" applyBorder="1" applyAlignment="1">
      <alignment horizontal="center" vertical="center"/>
    </xf>
    <xf numFmtId="0" fontId="23" fillId="0" borderId="1" xfId="49" applyFont="1" applyFill="1" applyBorder="1" applyAlignment="1">
      <alignment horizontal="center" vertical="center" wrapText="1"/>
    </xf>
    <xf numFmtId="191" fontId="5" fillId="0" borderId="1" xfId="49" applyNumberFormat="1" applyFont="1" applyFill="1" applyBorder="1" applyAlignment="1" applyProtection="1">
      <alignment vertical="center"/>
      <protection locked="0"/>
    </xf>
    <xf numFmtId="0" fontId="5" fillId="0" borderId="1" xfId="49" applyFont="1" applyFill="1" applyBorder="1" applyAlignment="1">
      <alignment horizontal="left" vertical="center"/>
    </xf>
    <xf numFmtId="0" fontId="26" fillId="0" borderId="1" xfId="49" applyFont="1" applyFill="1" applyBorder="1" applyAlignment="1">
      <alignment vertical="center"/>
    </xf>
    <xf numFmtId="0" fontId="4" fillId="0" borderId="1" xfId="49" applyFont="1" applyFill="1" applyBorder="1" applyAlignment="1">
      <alignment horizontal="distributed" vertical="center"/>
    </xf>
    <xf numFmtId="0" fontId="3" fillId="0" borderId="0" xfId="434" applyFont="1" applyFill="1" applyAlignment="1">
      <alignment horizontal="center" vertical="center"/>
    </xf>
    <xf numFmtId="0" fontId="5" fillId="0" borderId="2" xfId="434" applyFont="1" applyFill="1" applyBorder="1" applyAlignment="1">
      <alignment horizontal="center" vertical="center"/>
    </xf>
    <xf numFmtId="0" fontId="5" fillId="0" borderId="2" xfId="434" applyFont="1" applyFill="1" applyBorder="1" applyAlignment="1">
      <alignment horizontal="right" vertical="center"/>
    </xf>
    <xf numFmtId="0" fontId="8" fillId="0" borderId="0" xfId="433" applyNumberFormat="1" applyFont="1" applyFill="1" applyBorder="1" applyAlignment="1">
      <alignment vertical="center"/>
    </xf>
    <xf numFmtId="0" fontId="0" fillId="0" borderId="0" xfId="49" applyFill="1" applyAlignment="1">
      <alignment horizontal="center"/>
    </xf>
    <xf numFmtId="0" fontId="23" fillId="0" borderId="0" xfId="433" applyNumberFormat="1" applyFont="1" applyFill="1" applyBorder="1" applyAlignment="1">
      <alignment vertical="center"/>
    </xf>
    <xf numFmtId="0" fontId="4" fillId="0" borderId="0" xfId="433" applyNumberFormat="1" applyFont="1" applyFill="1" applyBorder="1" applyAlignment="1">
      <alignment vertical="center"/>
    </xf>
    <xf numFmtId="0" fontId="17" fillId="0" borderId="0" xfId="49" applyFont="1" applyFill="1" applyAlignment="1"/>
    <xf numFmtId="0" fontId="6" fillId="0" borderId="0" xfId="433" applyNumberFormat="1" applyFont="1" applyFill="1" applyBorder="1" applyAlignment="1">
      <alignment vertical="center"/>
    </xf>
    <xf numFmtId="190" fontId="6" fillId="0" borderId="0" xfId="433" applyNumberFormat="1" applyFont="1" applyFill="1" applyBorder="1" applyAlignment="1">
      <alignment horizontal="right" vertical="center"/>
    </xf>
    <xf numFmtId="190" fontId="6" fillId="0" borderId="0" xfId="433" applyNumberFormat="1" applyFont="1" applyFill="1" applyBorder="1" applyAlignment="1">
      <alignment vertical="center"/>
    </xf>
    <xf numFmtId="9" fontId="6" fillId="0" borderId="0" xfId="433" applyNumberFormat="1" applyFont="1" applyFill="1" applyBorder="1" applyAlignment="1">
      <alignment vertical="center"/>
    </xf>
    <xf numFmtId="0" fontId="0" fillId="0" borderId="0" xfId="49" applyFill="1" applyAlignment="1"/>
    <xf numFmtId="190" fontId="3" fillId="0" borderId="0" xfId="433" applyNumberFormat="1" applyFont="1" applyFill="1" applyBorder="1" applyAlignment="1">
      <alignment horizontal="right" vertical="center"/>
    </xf>
    <xf numFmtId="0" fontId="2" fillId="0" borderId="0" xfId="433" applyNumberFormat="1" applyFont="1" applyFill="1" applyBorder="1" applyAlignment="1">
      <alignment horizontal="center" vertical="center"/>
    </xf>
    <xf numFmtId="0" fontId="5" fillId="0" borderId="0" xfId="433" applyNumberFormat="1" applyFont="1" applyFill="1" applyBorder="1" applyAlignment="1">
      <alignment vertical="center"/>
    </xf>
    <xf numFmtId="190" fontId="5" fillId="0" borderId="0" xfId="433" applyNumberFormat="1" applyFont="1" applyFill="1" applyBorder="1" applyAlignment="1">
      <alignment horizontal="right" vertical="center"/>
    </xf>
    <xf numFmtId="0" fontId="5" fillId="0" borderId="2" xfId="433" applyNumberFormat="1" applyFont="1" applyFill="1" applyBorder="1" applyAlignment="1">
      <alignment horizontal="right" vertical="center"/>
    </xf>
    <xf numFmtId="0" fontId="8" fillId="0" borderId="1" xfId="433" applyNumberFormat="1" applyFont="1" applyFill="1" applyBorder="1" applyAlignment="1">
      <alignment horizontal="center" vertical="center"/>
    </xf>
    <xf numFmtId="190" fontId="8" fillId="0" borderId="1" xfId="433" applyNumberFormat="1" applyFont="1" applyFill="1" applyBorder="1" applyAlignment="1">
      <alignment horizontal="center" vertical="center" wrapText="1"/>
    </xf>
    <xf numFmtId="9" fontId="8" fillId="0" borderId="1" xfId="433" applyNumberFormat="1" applyFont="1" applyFill="1" applyBorder="1" applyAlignment="1">
      <alignment horizontal="center" vertical="center" wrapText="1"/>
    </xf>
    <xf numFmtId="0" fontId="6" fillId="0" borderId="0" xfId="433" applyNumberFormat="1" applyFont="1" applyFill="1" applyBorder="1" applyAlignment="1">
      <alignment horizontal="center" vertical="center"/>
    </xf>
    <xf numFmtId="1" fontId="4" fillId="0" borderId="1" xfId="49" applyNumberFormat="1" applyFont="1" applyFill="1" applyBorder="1" applyAlignment="1">
      <alignment vertical="center"/>
    </xf>
    <xf numFmtId="190" fontId="27" fillId="0" borderId="1" xfId="433" applyNumberFormat="1" applyFont="1" applyFill="1" applyBorder="1" applyAlignment="1">
      <alignment horizontal="right"/>
    </xf>
    <xf numFmtId="191" fontId="27" fillId="0" borderId="1" xfId="433" applyNumberFormat="1" applyFont="1" applyFill="1" applyBorder="1" applyAlignment="1">
      <alignment horizontal="right"/>
    </xf>
    <xf numFmtId="191" fontId="5" fillId="0" borderId="1" xfId="49" applyNumberFormat="1" applyFont="1" applyFill="1" applyBorder="1" applyAlignment="1" applyProtection="1">
      <alignment horizontal="left" vertical="center"/>
      <protection locked="0"/>
    </xf>
    <xf numFmtId="196" fontId="5" fillId="0" borderId="1" xfId="49" applyNumberFormat="1" applyFont="1" applyFill="1" applyBorder="1" applyAlignment="1" applyProtection="1">
      <alignment horizontal="left" vertical="center"/>
      <protection locked="0"/>
    </xf>
    <xf numFmtId="0" fontId="5" fillId="0" borderId="1" xfId="49" applyNumberFormat="1" applyFont="1" applyFill="1" applyBorder="1" applyAlignment="1" applyProtection="1">
      <alignment vertical="center"/>
      <protection locked="0"/>
    </xf>
    <xf numFmtId="0" fontId="4" fillId="0" borderId="1" xfId="49" applyFont="1" applyBorder="1" applyAlignment="1">
      <alignment vertical="center"/>
    </xf>
    <xf numFmtId="0" fontId="4" fillId="0" borderId="1" xfId="49" applyFont="1" applyBorder="1" applyAlignment="1">
      <alignment horizontal="center" vertical="center"/>
    </xf>
    <xf numFmtId="190" fontId="23" fillId="0" borderId="1" xfId="433" applyNumberFormat="1" applyFont="1" applyFill="1" applyBorder="1" applyAlignment="1">
      <alignment horizontal="right" vertical="center"/>
    </xf>
    <xf numFmtId="0" fontId="0" fillId="0" borderId="0" xfId="49" applyFont="1" applyAlignment="1"/>
    <xf numFmtId="191" fontId="0" fillId="0" borderId="0" xfId="49" applyNumberFormat="1" applyAlignment="1"/>
    <xf numFmtId="0" fontId="21" fillId="0" borderId="0" xfId="49" applyFont="1" applyAlignment="1">
      <alignment horizontal="right"/>
    </xf>
    <xf numFmtId="191" fontId="21" fillId="0" borderId="0" xfId="49" applyNumberFormat="1" applyFont="1" applyAlignment="1">
      <alignment horizontal="right"/>
    </xf>
    <xf numFmtId="1" fontId="24" fillId="0" borderId="0" xfId="49" applyNumberFormat="1" applyFont="1" applyAlignment="1"/>
    <xf numFmtId="1" fontId="21" fillId="0" borderId="0" xfId="49" applyNumberFormat="1" applyFont="1" applyAlignment="1">
      <alignment horizontal="right"/>
    </xf>
    <xf numFmtId="1" fontId="2" fillId="0" borderId="0" xfId="49" applyNumberFormat="1" applyFont="1" applyAlignment="1">
      <alignment horizontal="center" vertical="center"/>
    </xf>
    <xf numFmtId="0" fontId="5" fillId="0" borderId="0" xfId="49" applyFont="1" applyAlignment="1"/>
    <xf numFmtId="0" fontId="28" fillId="0" borderId="0" xfId="49" applyFont="1" applyAlignment="1"/>
    <xf numFmtId="0" fontId="5" fillId="0" borderId="2" xfId="49" applyFont="1" applyBorder="1" applyAlignment="1">
      <alignment horizontal="center"/>
    </xf>
    <xf numFmtId="1" fontId="8" fillId="2" borderId="1" xfId="49" applyNumberFormat="1" applyFont="1" applyFill="1" applyBorder="1" applyAlignment="1">
      <alignment horizontal="center" vertical="center"/>
    </xf>
    <xf numFmtId="1" fontId="8" fillId="0" borderId="1" xfId="49" applyNumberFormat="1" applyFont="1" applyBorder="1" applyAlignment="1">
      <alignment horizontal="center" vertical="center" wrapText="1"/>
    </xf>
    <xf numFmtId="191" fontId="8" fillId="0" borderId="1" xfId="49" applyNumberFormat="1" applyFont="1" applyBorder="1" applyAlignment="1">
      <alignment horizontal="center" vertical="center" wrapText="1"/>
    </xf>
    <xf numFmtId="0" fontId="5" fillId="0" borderId="1" xfId="49" applyFont="1" applyBorder="1" applyAlignment="1" applyProtection="1">
      <alignment horizontal="left" vertical="center"/>
      <protection locked="0"/>
    </xf>
    <xf numFmtId="3" fontId="9" fillId="2" borderId="3" xfId="49" applyNumberFormat="1" applyFont="1" applyFill="1" applyBorder="1" applyAlignment="1">
      <alignment horizontal="right" wrapText="1"/>
    </xf>
    <xf numFmtId="198" fontId="9" fillId="0" borderId="3" xfId="49" applyNumberFormat="1" applyFont="1" applyBorder="1" applyAlignment="1">
      <alignment horizontal="right" wrapText="1"/>
    </xf>
    <xf numFmtId="3" fontId="9" fillId="2" borderId="1" xfId="49" applyNumberFormat="1" applyFont="1" applyFill="1" applyBorder="1" applyAlignment="1">
      <alignment horizontal="right"/>
    </xf>
    <xf numFmtId="191" fontId="9" fillId="2" borderId="1" xfId="49" applyNumberFormat="1" applyFont="1" applyFill="1" applyBorder="1" applyAlignment="1">
      <alignment horizontal="right"/>
    </xf>
    <xf numFmtId="3" fontId="9" fillId="0" borderId="1" xfId="49" applyNumberFormat="1" applyFont="1" applyFill="1" applyBorder="1" applyAlignment="1">
      <alignment horizontal="right"/>
    </xf>
    <xf numFmtId="0" fontId="5" fillId="0" borderId="1" xfId="49" applyFont="1" applyBorder="1" applyAlignment="1" applyProtection="1">
      <alignment horizontal="left" vertical="center" indent="1"/>
      <protection locked="0"/>
    </xf>
    <xf numFmtId="1" fontId="8" fillId="0" borderId="1" xfId="49" applyNumberFormat="1" applyFont="1" applyBorder="1" applyAlignment="1" applyProtection="1">
      <alignment horizontal="center"/>
      <protection locked="0"/>
    </xf>
    <xf numFmtId="3" fontId="12" fillId="2" borderId="1" xfId="49" applyNumberFormat="1" applyFont="1" applyFill="1" applyBorder="1" applyAlignment="1">
      <alignment horizontal="right"/>
    </xf>
    <xf numFmtId="1" fontId="5" fillId="0" borderId="1" xfId="49" applyNumberFormat="1" applyFont="1" applyBorder="1" applyAlignment="1" applyProtection="1">
      <alignment horizontal="left"/>
      <protection locked="0"/>
    </xf>
    <xf numFmtId="1" fontId="5" fillId="0" borderId="1" xfId="49" applyNumberFormat="1" applyFont="1" applyFill="1" applyBorder="1" applyAlignment="1" applyProtection="1">
      <alignment horizontal="left" vertical="center"/>
      <protection locked="0"/>
    </xf>
    <xf numFmtId="0" fontId="5" fillId="0" borderId="1" xfId="49" applyNumberFormat="1" applyFont="1" applyBorder="1" applyAlignment="1" applyProtection="1">
      <alignment horizontal="left" vertical="center"/>
      <protection locked="0"/>
    </xf>
    <xf numFmtId="3" fontId="6" fillId="2" borderId="1" xfId="49" applyNumberFormat="1" applyFont="1" applyFill="1" applyBorder="1" applyAlignment="1">
      <alignment horizontal="right"/>
    </xf>
    <xf numFmtId="0" fontId="5" fillId="0" borderId="1" xfId="49" applyNumberFormat="1" applyFont="1" applyBorder="1" applyAlignment="1" applyProtection="1">
      <alignment horizontal="left"/>
      <protection locked="0"/>
    </xf>
    <xf numFmtId="0" fontId="5" fillId="0" borderId="1" xfId="49" applyNumberFormat="1" applyFont="1" applyBorder="1" applyAlignment="1" applyProtection="1">
      <protection locked="0"/>
    </xf>
    <xf numFmtId="0" fontId="28" fillId="0" borderId="1" xfId="49" applyFont="1" applyBorder="1" applyAlignment="1" applyProtection="1">
      <protection locked="0"/>
    </xf>
    <xf numFmtId="1" fontId="8" fillId="0" borderId="1" xfId="49" applyNumberFormat="1" applyFont="1" applyBorder="1" applyAlignment="1">
      <alignment horizontal="center"/>
    </xf>
    <xf numFmtId="0" fontId="0" fillId="0" borderId="1" xfId="49" applyBorder="1" applyAlignment="1"/>
    <xf numFmtId="0" fontId="0" fillId="0" borderId="1" xfId="49" applyFont="1" applyBorder="1" applyAlignment="1"/>
    <xf numFmtId="191" fontId="9" fillId="0" borderId="1" xfId="49" applyNumberFormat="1" applyFont="1" applyBorder="1" applyAlignment="1"/>
    <xf numFmtId="3" fontId="0" fillId="0" borderId="0" xfId="49" applyNumberFormat="1" applyFont="1" applyAlignment="1"/>
    <xf numFmtId="3" fontId="0" fillId="0" borderId="0" xfId="49" applyNumberFormat="1" applyAlignment="1"/>
    <xf numFmtId="0" fontId="0" fillId="0" borderId="0" xfId="49" applyFont="1" applyFill="1" applyAlignment="1"/>
    <xf numFmtId="189" fontId="0" fillId="0" borderId="0" xfId="49" applyNumberFormat="1" applyFill="1" applyAlignment="1"/>
    <xf numFmtId="0" fontId="21" fillId="0" borderId="0" xfId="49" applyFont="1" applyFill="1" applyAlignment="1">
      <alignment horizontal="right"/>
    </xf>
    <xf numFmtId="1" fontId="2" fillId="0" borderId="0" xfId="49" applyNumberFormat="1" applyFont="1" applyFill="1" applyAlignment="1">
      <alignment horizontal="center"/>
    </xf>
    <xf numFmtId="1" fontId="18" fillId="0" borderId="0" xfId="49" applyNumberFormat="1" applyFont="1" applyFill="1" applyAlignment="1">
      <alignment horizontal="center"/>
    </xf>
    <xf numFmtId="189" fontId="18" fillId="0" borderId="0" xfId="49" applyNumberFormat="1" applyFont="1" applyFill="1" applyAlignment="1">
      <alignment horizontal="center"/>
    </xf>
    <xf numFmtId="1" fontId="5" fillId="0" borderId="0" xfId="49" applyNumberFormat="1" applyFont="1" applyFill="1" applyAlignment="1">
      <alignment horizontal="left"/>
    </xf>
    <xf numFmtId="0" fontId="28" fillId="0" borderId="0" xfId="49" applyFont="1" applyFill="1" applyAlignment="1"/>
    <xf numFmtId="0" fontId="5" fillId="0" borderId="2" xfId="49" applyFont="1" applyFill="1" applyBorder="1" applyAlignment="1">
      <alignment horizontal="center"/>
    </xf>
    <xf numFmtId="1" fontId="8" fillId="0" borderId="1" xfId="49" applyNumberFormat="1" applyFont="1" applyFill="1" applyBorder="1" applyAlignment="1">
      <alignment horizontal="center" vertical="center"/>
    </xf>
    <xf numFmtId="1" fontId="8" fillId="0" borderId="1" xfId="49" applyNumberFormat="1" applyFont="1" applyFill="1" applyBorder="1" applyAlignment="1">
      <alignment horizontal="center" vertical="center" wrapText="1"/>
    </xf>
    <xf numFmtId="189" fontId="8" fillId="0" borderId="1" xfId="49" applyNumberFormat="1" applyFont="1" applyFill="1" applyBorder="1" applyAlignment="1">
      <alignment horizontal="center" vertical="center" wrapText="1"/>
    </xf>
    <xf numFmtId="0" fontId="4" fillId="0" borderId="1" xfId="49" applyFont="1" applyFill="1" applyBorder="1" applyAlignment="1" applyProtection="1">
      <alignment vertical="center"/>
      <protection locked="0"/>
    </xf>
    <xf numFmtId="3" fontId="12" fillId="0" borderId="1" xfId="49" applyNumberFormat="1" applyFont="1" applyFill="1" applyBorder="1" applyAlignment="1">
      <alignment horizontal="right" wrapText="1"/>
    </xf>
    <xf numFmtId="193" fontId="12" fillId="0" borderId="1" xfId="49" applyNumberFormat="1" applyFont="1" applyFill="1" applyBorder="1" applyAlignment="1">
      <alignment horizontal="right"/>
    </xf>
    <xf numFmtId="0" fontId="5" fillId="0" borderId="1" xfId="49" applyFont="1" applyFill="1" applyBorder="1" applyAlignment="1" applyProtection="1">
      <alignment horizontal="left" vertical="center" indent="2"/>
      <protection locked="0"/>
    </xf>
    <xf numFmtId="3" fontId="12" fillId="0" borderId="1" xfId="49" applyNumberFormat="1" applyFont="1" applyFill="1" applyBorder="1" applyAlignment="1">
      <alignment horizontal="right"/>
    </xf>
    <xf numFmtId="190" fontId="12" fillId="0" borderId="1" xfId="49" applyNumberFormat="1" applyFont="1" applyFill="1" applyBorder="1" applyAlignment="1">
      <alignment horizontal="right"/>
    </xf>
    <xf numFmtId="0" fontId="5" fillId="0" borderId="1" xfId="49" applyFont="1" applyFill="1" applyBorder="1" applyAlignment="1" applyProtection="1">
      <alignment vertical="center"/>
      <protection locked="0"/>
    </xf>
    <xf numFmtId="0" fontId="5" fillId="0" borderId="1" xfId="49" applyFont="1" applyFill="1" applyBorder="1" applyAlignment="1" applyProtection="1">
      <alignment horizontal="left" vertical="center"/>
      <protection locked="0"/>
    </xf>
    <xf numFmtId="0" fontId="22" fillId="0" borderId="0" xfId="49" applyFont="1" applyAlignment="1"/>
    <xf numFmtId="0" fontId="29" fillId="0" borderId="0" xfId="49" applyFont="1" applyAlignment="1">
      <alignment horizontal="center" vertical="center"/>
    </xf>
    <xf numFmtId="0" fontId="30" fillId="0" borderId="0" xfId="49" applyFont="1" applyAlignment="1">
      <alignment vertical="center"/>
    </xf>
    <xf numFmtId="0" fontId="31" fillId="0" borderId="0" xfId="49" applyFont="1" applyAlignment="1">
      <alignment horizontal="center" vertical="center"/>
    </xf>
    <xf numFmtId="0" fontId="17" fillId="0" borderId="0" xfId="49" applyFont="1" applyAlignment="1"/>
    <xf numFmtId="0" fontId="25" fillId="0" borderId="0" xfId="49" applyFont="1" applyAlignment="1"/>
    <xf numFmtId="0" fontId="32" fillId="0" borderId="0" xfId="49" applyFont="1" applyAlignment="1">
      <alignment horizontal="center" vertical="center"/>
    </xf>
    <xf numFmtId="0" fontId="33" fillId="0" borderId="0" xfId="49" applyFont="1" applyAlignment="1">
      <alignment vertical="center"/>
    </xf>
    <xf numFmtId="0" fontId="32" fillId="0" borderId="0" xfId="435" applyFont="1" applyAlignment="1">
      <alignment horizontal="center" vertical="center"/>
    </xf>
    <xf numFmtId="0" fontId="34" fillId="0" borderId="0" xfId="435" applyFont="1" applyAlignment="1">
      <alignment vertical="center"/>
    </xf>
  </cellXfs>
  <cellStyles count="7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鹎%U龡&amp;H齲_x0001_C铣_x0014__x0007__x0001__x0001_" xfId="50"/>
    <cellStyle name="@ET_Style?.font5" xfId="51"/>
    <cellStyle name="_ET_STYLE_NoName_00_" xfId="52"/>
    <cellStyle name="Accent1" xfId="53"/>
    <cellStyle name="Accent1 - 20%" xfId="54"/>
    <cellStyle name="Accent1 - 40%" xfId="55"/>
    <cellStyle name="Accent1 - 60%" xfId="56"/>
    <cellStyle name="Accent1_2006年33甘肃" xfId="57"/>
    <cellStyle name="Accent2" xfId="58"/>
    <cellStyle name="Accent2 - 20%" xfId="59"/>
    <cellStyle name="Accent2 - 40%" xfId="60"/>
    <cellStyle name="Accent2 - 60%" xfId="61"/>
    <cellStyle name="Accent2_2006年33甘肃" xfId="62"/>
    <cellStyle name="Accent3" xfId="63"/>
    <cellStyle name="Accent3 - 20%" xfId="64"/>
    <cellStyle name="Accent3 - 40%" xfId="65"/>
    <cellStyle name="Accent3 - 60%" xfId="66"/>
    <cellStyle name="Accent3_2006年33甘肃" xfId="67"/>
    <cellStyle name="Accent4" xfId="68"/>
    <cellStyle name="Accent4 - 20%" xfId="69"/>
    <cellStyle name="Accent4 - 40%" xfId="70"/>
    <cellStyle name="Accent4 - 60%" xfId="71"/>
    <cellStyle name="Accent5" xfId="72"/>
    <cellStyle name="Accent5 - 20%" xfId="73"/>
    <cellStyle name="Accent5 - 40%" xfId="74"/>
    <cellStyle name="Accent5 - 60%" xfId="75"/>
    <cellStyle name="Accent6" xfId="76"/>
    <cellStyle name="Accent6 - 20%" xfId="77"/>
    <cellStyle name="Accent6 - 40%" xfId="78"/>
    <cellStyle name="Accent6 - 60%" xfId="79"/>
    <cellStyle name="Accent6_2006年33甘肃" xfId="80"/>
    <cellStyle name="Calc Currency (0)" xfId="81"/>
    <cellStyle name="ColLevel_0" xfId="82"/>
    <cellStyle name="Comma [0]" xfId="83"/>
    <cellStyle name="comma zerodec" xfId="84"/>
    <cellStyle name="Comma_1995" xfId="85"/>
    <cellStyle name="Currency [0]" xfId="86"/>
    <cellStyle name="Currency_1995" xfId="87"/>
    <cellStyle name="Currency1" xfId="88"/>
    <cellStyle name="Date" xfId="89"/>
    <cellStyle name="Dollar (zero dec)" xfId="90"/>
    <cellStyle name="Fixed" xfId="91"/>
    <cellStyle name="Grey" xfId="92"/>
    <cellStyle name="Header1" xfId="93"/>
    <cellStyle name="Header2" xfId="94"/>
    <cellStyle name="HEADING1" xfId="95"/>
    <cellStyle name="HEADING2" xfId="96"/>
    <cellStyle name="Input [yellow]" xfId="97"/>
    <cellStyle name="no dec" xfId="98"/>
    <cellStyle name="Norma,_laroux_4_营业在建 (2)_E21" xfId="99"/>
    <cellStyle name="Normal - Style1" xfId="100"/>
    <cellStyle name="Normal_#10-Headcount" xfId="101"/>
    <cellStyle name="Percent [2]" xfId="102"/>
    <cellStyle name="Percent_laroux" xfId="103"/>
    <cellStyle name="RowLevel_0" xfId="104"/>
    <cellStyle name="Total" xfId="105"/>
    <cellStyle name="Percent" xfId="106"/>
    <cellStyle name="百分比 2" xfId="107"/>
    <cellStyle name="百分比 3" xfId="108"/>
    <cellStyle name="表标题" xfId="109"/>
    <cellStyle name="差_××部门××年度财政拨款支出决算表" xfId="110"/>
    <cellStyle name="差_××部门××年度收支决算总表" xfId="111"/>
    <cellStyle name="差_00省级(打印)" xfId="112"/>
    <cellStyle name="差_03昭通" xfId="113"/>
    <cellStyle name="差_0502通海县" xfId="114"/>
    <cellStyle name="差_05潍坊" xfId="115"/>
    <cellStyle name="差_0605石屏县" xfId="116"/>
    <cellStyle name="差_0605石屏县_财力性转移支付2010年预算参考数" xfId="117"/>
    <cellStyle name="差_07临沂" xfId="118"/>
    <cellStyle name="差_09黑龙江" xfId="119"/>
    <cellStyle name="差_09黑龙江_财力性转移支付2010年预算参考数" xfId="120"/>
    <cellStyle name="差_1" xfId="121"/>
    <cellStyle name="差_1_财力性转移支付2010年预算参考数" xfId="122"/>
    <cellStyle name="差_1110洱源县" xfId="123"/>
    <cellStyle name="差_1110洱源县_财力性转移支付2010年预算参考数" xfId="124"/>
    <cellStyle name="差_11大理" xfId="125"/>
    <cellStyle name="差_11大理_财力性转移支付2010年预算参考数" xfId="126"/>
    <cellStyle name="差_12滨州" xfId="127"/>
    <cellStyle name="差_12滨州_财力性转移支付2010年预算参考数" xfId="128"/>
    <cellStyle name="差_14安徽" xfId="129"/>
    <cellStyle name="差_14安徽_财力性转移支付2010年预算参考数" xfId="130"/>
    <cellStyle name="差_2" xfId="131"/>
    <cellStyle name="差_2_财力性转移支付2010年预算参考数" xfId="132"/>
    <cellStyle name="差_2006年22湖南" xfId="133"/>
    <cellStyle name="差_2006年22湖南_财力性转移支付2010年预算参考数" xfId="134"/>
    <cellStyle name="差_2006年27重庆" xfId="135"/>
    <cellStyle name="差_2006年27重庆_财力性转移支付2010年预算参考数" xfId="136"/>
    <cellStyle name="差_2006年28四川" xfId="137"/>
    <cellStyle name="差_2006年28四川_财力性转移支付2010年预算参考数" xfId="138"/>
    <cellStyle name="差_2006年30云南" xfId="139"/>
    <cellStyle name="差_2006年33甘肃" xfId="140"/>
    <cellStyle name="差_2006年34青海" xfId="141"/>
    <cellStyle name="差_2006年34青海_财力性转移支付2010年预算参考数" xfId="142"/>
    <cellStyle name="差_2006年全省财力计算表（中央、决算）" xfId="143"/>
    <cellStyle name="差_2006年水利统计指标统计表" xfId="144"/>
    <cellStyle name="差_2006年水利统计指标统计表_财力性转移支付2010年预算参考数" xfId="145"/>
    <cellStyle name="差_2007年收支情况及2008年收支预计表(汇总表)" xfId="146"/>
    <cellStyle name="差_2007年收支情况及2008年收支预计表(汇总表)_财力性转移支付2010年预算参考数" xfId="147"/>
    <cellStyle name="差_2007年一般预算支出剔除" xfId="148"/>
    <cellStyle name="差_2007年一般预算支出剔除_财力性转移支付2010年预算参考数" xfId="149"/>
    <cellStyle name="差_2007一般预算支出口径剔除表" xfId="150"/>
    <cellStyle name="差_2007一般预算支出口径剔除表_财力性转移支付2010年预算参考数" xfId="151"/>
    <cellStyle name="差_2008计算资料（8月5）" xfId="152"/>
    <cellStyle name="差_2008年全省汇总收支计算表" xfId="153"/>
    <cellStyle name="差_2008年全省汇总收支计算表_财力性转移支付2010年预算参考数" xfId="154"/>
    <cellStyle name="差_2008年一般预算支出预计" xfId="155"/>
    <cellStyle name="差_2008年预计支出与2007年对比" xfId="156"/>
    <cellStyle name="差_2008年支出核定" xfId="157"/>
    <cellStyle name="差_2008年支出调整" xfId="158"/>
    <cellStyle name="差_2008年支出调整_财力性转移支付2010年预算参考数" xfId="159"/>
    <cellStyle name="差_2016年省本级预算安排(1.22" xfId="160"/>
    <cellStyle name="差_20河南" xfId="161"/>
    <cellStyle name="差_20河南_财力性转移支付2010年预算参考数" xfId="162"/>
    <cellStyle name="差_22湖南" xfId="163"/>
    <cellStyle name="差_22湖南_财力性转移支付2010年预算参考数" xfId="164"/>
    <cellStyle name="差_27重庆" xfId="165"/>
    <cellStyle name="差_27重庆_财力性转移支付2010年预算参考数" xfId="166"/>
    <cellStyle name="差_28四川" xfId="167"/>
    <cellStyle name="差_28四川_财力性转移支付2010年预算参考数" xfId="168"/>
    <cellStyle name="差_30云南" xfId="169"/>
    <cellStyle name="差_30云南_1" xfId="170"/>
    <cellStyle name="差_30云南_1_财力性转移支付2010年预算参考数" xfId="171"/>
    <cellStyle name="差_33甘肃" xfId="172"/>
    <cellStyle name="差_34青海" xfId="173"/>
    <cellStyle name="差_34青海_1" xfId="174"/>
    <cellStyle name="差_34青海_1_财力性转移支付2010年预算参考数" xfId="175"/>
    <cellStyle name="差_34青海_财力性转移支付2010年预算参考数" xfId="176"/>
    <cellStyle name="差_530623_2006年县级财政报表附表" xfId="177"/>
    <cellStyle name="差_530629_2006年县级财政报表附表" xfId="178"/>
    <cellStyle name="差_5334_2006年迪庆县级财政报表附表" xfId="179"/>
    <cellStyle name="差_Book1" xfId="180"/>
    <cellStyle name="差_Book1_财力性转移支付2010年预算参考数" xfId="181"/>
    <cellStyle name="差_Book2" xfId="182"/>
    <cellStyle name="差_Book2_财力性转移支付2010年预算参考数" xfId="183"/>
    <cellStyle name="差_gdp" xfId="184"/>
    <cellStyle name="差_M01-2(州市补助收入)" xfId="185"/>
    <cellStyle name="差_安徽 缺口县区测算(地方填报)1" xfId="186"/>
    <cellStyle name="差_安徽 缺口县区测算(地方填报)1_财力性转移支付2010年预算参考数" xfId="187"/>
    <cellStyle name="差_不含人员经费系数" xfId="188"/>
    <cellStyle name="差_不含人员经费系数_财力性转移支付2010年预算参考数" xfId="189"/>
    <cellStyle name="差_财政供养人员" xfId="190"/>
    <cellStyle name="差_财政供养人员_财力性转移支付2010年预算参考数" xfId="191"/>
    <cellStyle name="差_测算结果" xfId="192"/>
    <cellStyle name="差_测算结果_财力性转移支付2010年预算参考数" xfId="193"/>
    <cellStyle name="差_测算结果汇总" xfId="194"/>
    <cellStyle name="差_测算结果汇总_财力性转移支付2010年预算参考数" xfId="195"/>
    <cellStyle name="差_成本差异系数" xfId="196"/>
    <cellStyle name="差_成本差异系数（含人口规模）" xfId="197"/>
    <cellStyle name="差_成本差异系数（含人口规模）_财力性转移支付2010年预算参考数" xfId="198"/>
    <cellStyle name="差_成本差异系数_财力性转移支付2010年预算参考数" xfId="199"/>
    <cellStyle name="差_城建部门" xfId="200"/>
    <cellStyle name="差_第五部分(才淼、饶永宏）" xfId="201"/>
    <cellStyle name="差_第一部分：综合全" xfId="202"/>
    <cellStyle name="差_分析缺口率" xfId="203"/>
    <cellStyle name="差_分析缺口率_财力性转移支付2010年预算参考数" xfId="204"/>
    <cellStyle name="差_分县成本差异系数" xfId="205"/>
    <cellStyle name="差_分县成本差异系数_不含人员经费系数" xfId="206"/>
    <cellStyle name="差_分县成本差异系数_不含人员经费系数_财力性转移支付2010年预算参考数" xfId="207"/>
    <cellStyle name="差_分县成本差异系数_财力性转移支付2010年预算参考数" xfId="208"/>
    <cellStyle name="差_分县成本差异系数_民生政策最低支出需求" xfId="209"/>
    <cellStyle name="差_分县成本差异系数_民生政策最低支出需求_财力性转移支付2010年预算参考数" xfId="210"/>
    <cellStyle name="差_附表" xfId="211"/>
    <cellStyle name="差_附表_财力性转移支付2010年预算参考数" xfId="212"/>
    <cellStyle name="差_行政(燃修费)" xfId="213"/>
    <cellStyle name="差_行政(燃修费)_不含人员经费系数" xfId="214"/>
    <cellStyle name="差_行政(燃修费)_不含人员经费系数_财力性转移支付2010年预算参考数" xfId="215"/>
    <cellStyle name="差_行政(燃修费)_财力性转移支付2010年预算参考数" xfId="216"/>
    <cellStyle name="差_行政(燃修费)_民生政策最低支出需求" xfId="217"/>
    <cellStyle name="差_行政(燃修费)_民生政策最低支出需求_财力性转移支付2010年预算参考数" xfId="218"/>
    <cellStyle name="差_行政(燃修费)_县市旗测算-新科目（含人口规模效应）" xfId="219"/>
    <cellStyle name="差_行政(燃修费)_县市旗测算-新科目（含人口规模效应）_财力性转移支付2010年预算参考数" xfId="220"/>
    <cellStyle name="差_行政（人员）" xfId="221"/>
    <cellStyle name="差_行政（人员）_不含人员经费系数" xfId="222"/>
    <cellStyle name="差_行政（人员）_不含人员经费系数_财力性转移支付2010年预算参考数" xfId="223"/>
    <cellStyle name="差_行政（人员）_财力性转移支付2010年预算参考数" xfId="224"/>
    <cellStyle name="差_行政（人员）_民生政策最低支出需求" xfId="225"/>
    <cellStyle name="差_行政（人员）_民生政策最低支出需求_财力性转移支付2010年预算参考数" xfId="226"/>
    <cellStyle name="差_行政（人员）_县市旗测算-新科目（含人口规模效应）" xfId="227"/>
    <cellStyle name="差_行政（人员）_县市旗测算-新科目（含人口规模效应）_财力性转移支付2010年预算参考数" xfId="228"/>
    <cellStyle name="差_行政公检法测算" xfId="229"/>
    <cellStyle name="差_行政公检法测算_不含人员经费系数" xfId="230"/>
    <cellStyle name="差_行政公检法测算_不含人员经费系数_财力性转移支付2010年预算参考数" xfId="231"/>
    <cellStyle name="差_行政公检法测算_财力性转移支付2010年预算参考数" xfId="232"/>
    <cellStyle name="差_行政公检法测算_民生政策最低支出需求" xfId="233"/>
    <cellStyle name="差_行政公检法测算_民生政策最低支出需求_财力性转移支付2010年预算参考数" xfId="234"/>
    <cellStyle name="差_行政公检法测算_县市旗测算-新科目（含人口规模效应）" xfId="235"/>
    <cellStyle name="差_行政公检法测算_县市旗测算-新科目（含人口规模效应）_财力性转移支付2010年预算参考数" xfId="236"/>
    <cellStyle name="差_河南 缺口县区测算(地方填报)" xfId="237"/>
    <cellStyle name="差_河南 缺口县区测算(地方填报)_财力性转移支付2010年预算参考数" xfId="238"/>
    <cellStyle name="差_河南 缺口县区测算(地方填报白)" xfId="239"/>
    <cellStyle name="差_河南 缺口县区测算(地方填报白)_财力性转移支付2010年预算参考数" xfId="240"/>
    <cellStyle name="差_核定人数对比" xfId="241"/>
    <cellStyle name="差_核定人数对比_财力性转移支付2010年预算参考数" xfId="242"/>
    <cellStyle name="差_核定人数下发表" xfId="243"/>
    <cellStyle name="差_核定人数下发表_财力性转移支付2010年预算参考数" xfId="244"/>
    <cellStyle name="差_汇总" xfId="245"/>
    <cellStyle name="差_汇总_财力性转移支付2010年预算参考数" xfId="246"/>
    <cellStyle name="差_汇总表" xfId="247"/>
    <cellStyle name="差_汇总表_财力性转移支付2010年预算参考数" xfId="248"/>
    <cellStyle name="差_汇总表4" xfId="249"/>
    <cellStyle name="差_汇总表4_财力性转移支付2010年预算参考数" xfId="250"/>
    <cellStyle name="差_汇总-县级财政报表附表" xfId="251"/>
    <cellStyle name="差_检验表" xfId="252"/>
    <cellStyle name="差_检验表（调整后）" xfId="253"/>
    <cellStyle name="差_教育(按照总人口测算）—20080416" xfId="254"/>
    <cellStyle name="差_教育(按照总人口测算）—20080416_不含人员经费系数" xfId="255"/>
    <cellStyle name="差_教育(按照总人口测算）—20080416_不含人员经费系数_财力性转移支付2010年预算参考数" xfId="256"/>
    <cellStyle name="差_教育(按照总人口测算）—20080416_财力性转移支付2010年预算参考数" xfId="257"/>
    <cellStyle name="差_教育(按照总人口测算）—20080416_民生政策最低支出需求" xfId="258"/>
    <cellStyle name="差_教育(按照总人口测算）—20080416_民生政策最低支出需求_财力性转移支付2010年预算参考数" xfId="259"/>
    <cellStyle name="差_教育(按照总人口测算）—20080416_县市旗测算-新科目（含人口规模效应）" xfId="260"/>
    <cellStyle name="差_教育(按照总人口测算）—20080416_县市旗测算-新科目（含人口规模效应）_财力性转移支付2010年预算参考数" xfId="261"/>
    <cellStyle name="差_丽江汇总" xfId="262"/>
    <cellStyle name="差_民生政策最低支出需求" xfId="263"/>
    <cellStyle name="差_民生政策最低支出需求_财力性转移支付2010年预算参考数" xfId="264"/>
    <cellStyle name="差_农林水和城市维护标准支出20080505－县区合计" xfId="265"/>
    <cellStyle name="差_农林水和城市维护标准支出20080505－县区合计_不含人员经费系数" xfId="266"/>
    <cellStyle name="差_农林水和城市维护标准支出20080505－县区合计_不含人员经费系数_财力性转移支付2010年预算参考数" xfId="267"/>
    <cellStyle name="差_农林水和城市维护标准支出20080505－县区合计_财力性转移支付2010年预算参考数" xfId="268"/>
    <cellStyle name="差_农林水和城市维护标准支出20080505－县区合计_民生政策最低支出需求" xfId="269"/>
    <cellStyle name="差_农林水和城市维护标准支出20080505－县区合计_民生政策最低支出需求_财力性转移支付2010年预算参考数" xfId="270"/>
    <cellStyle name="差_农林水和城市维护标准支出20080505－县区合计_县市旗测算-新科目（含人口规模效应）" xfId="271"/>
    <cellStyle name="差_农林水和城市维护标准支出20080505－县区合计_县市旗测算-新科目（含人口规模效应）_财力性转移支付2010年预算参考数" xfId="272"/>
    <cellStyle name="差_平邑" xfId="273"/>
    <cellStyle name="差_平邑_财力性转移支付2010年预算参考数" xfId="274"/>
    <cellStyle name="差_其他部门(按照总人口测算）—20080416" xfId="275"/>
    <cellStyle name="差_其他部门(按照总人口测算）—20080416_不含人员经费系数" xfId="276"/>
    <cellStyle name="差_其他部门(按照总人口测算）—20080416_不含人员经费系数_财力性转移支付2010年预算参考数" xfId="277"/>
    <cellStyle name="差_其他部门(按照总人口测算）—20080416_财力性转移支付2010年预算参考数" xfId="278"/>
    <cellStyle name="差_其他部门(按照总人口测算）—20080416_民生政策最低支出需求" xfId="279"/>
    <cellStyle name="差_其他部门(按照总人口测算）—20080416_民生政策最低支出需求_财力性转移支付2010年预算参考数" xfId="280"/>
    <cellStyle name="差_其他部门(按照总人口测算）—20080416_县市旗测算-新科目（含人口规模效应）" xfId="281"/>
    <cellStyle name="差_其他部门(按照总人口测算）—20080416_县市旗测算-新科目（含人口规模效应）_财力性转移支付2010年预算参考数" xfId="282"/>
    <cellStyle name="差_青海 缺口县区测算(地方填报)" xfId="283"/>
    <cellStyle name="差_青海 缺口县区测算(地方填报)_财力性转移支付2010年预算参考数" xfId="284"/>
    <cellStyle name="差_缺口县区测算" xfId="285"/>
    <cellStyle name="差_缺口县区测算（11.13）" xfId="286"/>
    <cellStyle name="差_缺口县区测算（11.13）_财力性转移支付2010年预算参考数" xfId="287"/>
    <cellStyle name="差_缺口县区测算(按2007支出增长25%测算)" xfId="288"/>
    <cellStyle name="差_缺口县区测算(按2007支出增长25%测算)_财力性转移支付2010年预算参考数" xfId="289"/>
    <cellStyle name="差_缺口县区测算(按核定人数)" xfId="290"/>
    <cellStyle name="差_缺口县区测算(按核定人数)_财力性转移支付2010年预算参考数" xfId="291"/>
    <cellStyle name="差_缺口县区测算(财政部标准)" xfId="292"/>
    <cellStyle name="差_缺口县区测算(财政部标准)_财力性转移支付2010年预算参考数" xfId="293"/>
    <cellStyle name="差_缺口县区测算_财力性转移支付2010年预算参考数" xfId="294"/>
    <cellStyle name="差_人员工资和公用经费" xfId="295"/>
    <cellStyle name="差_人员工资和公用经费_财力性转移支付2010年预算参考数" xfId="296"/>
    <cellStyle name="差_人员工资和公用经费2" xfId="297"/>
    <cellStyle name="差_人员工资和公用经费2_财力性转移支付2010年预算参考数" xfId="298"/>
    <cellStyle name="差_人员工资和公用经费3" xfId="299"/>
    <cellStyle name="差_人员工资和公用经费3_财力性转移支付2010年预算参考数" xfId="300"/>
    <cellStyle name="差_山东省民生支出标准" xfId="301"/>
    <cellStyle name="差_山东省民生支出标准_财力性转移支付2010年预算参考数" xfId="302"/>
    <cellStyle name="差_社保重新制表" xfId="303"/>
    <cellStyle name="差_市辖区测算20080510" xfId="304"/>
    <cellStyle name="差_市辖区测算20080510_不含人员经费系数" xfId="305"/>
    <cellStyle name="差_市辖区测算20080510_不含人员经费系数_财力性转移支付2010年预算参考数" xfId="306"/>
    <cellStyle name="差_市辖区测算20080510_财力性转移支付2010年预算参考数" xfId="307"/>
    <cellStyle name="差_市辖区测算20080510_民生政策最低支出需求" xfId="308"/>
    <cellStyle name="差_市辖区测算20080510_民生政策最低支出需求_财力性转移支付2010年预算参考数" xfId="309"/>
    <cellStyle name="差_市辖区测算20080510_县市旗测算-新科目（含人口规模效应）" xfId="310"/>
    <cellStyle name="差_市辖区测算20080510_县市旗测算-新科目（含人口规模效应）_财力性转移支付2010年预算参考数" xfId="311"/>
    <cellStyle name="差_市辖区测算-新科目（20080626）" xfId="312"/>
    <cellStyle name="差_市辖区测算-新科目（20080626）_不含人员经费系数" xfId="313"/>
    <cellStyle name="差_市辖区测算-新科目（20080626）_不含人员经费系数_财力性转移支付2010年预算参考数" xfId="314"/>
    <cellStyle name="差_市辖区测算-新科目（20080626）_财力性转移支付2010年预算参考数" xfId="315"/>
    <cellStyle name="差_市辖区测算-新科目（20080626）_民生政策最低支出需求" xfId="316"/>
    <cellStyle name="差_市辖区测算-新科目（20080626）_民生政策最低支出需求_财力性转移支付2010年预算参考数" xfId="317"/>
    <cellStyle name="差_市辖区测算-新科目（20080626）_县市旗测算-新科目（含人口规模效应）" xfId="318"/>
    <cellStyle name="差_市辖区测算-新科目（20080626）_县市旗测算-新科目（含人口规模效应）_财力性转移支付2010年预算参考数" xfId="319"/>
    <cellStyle name="差_同德" xfId="320"/>
    <cellStyle name="差_同德_财力性转移支付2010年预算参考数" xfId="321"/>
    <cellStyle name="差_危改资金测算" xfId="322"/>
    <cellStyle name="差_危改资金测算_财力性转移支付2010年预算参考数" xfId="323"/>
    <cellStyle name="差_卫生(按照总人口测算）—20080416" xfId="324"/>
    <cellStyle name="差_卫生(按照总人口测算）—20080416_不含人员经费系数" xfId="325"/>
    <cellStyle name="差_卫生(按照总人口测算）—20080416_不含人员经费系数_财力性转移支付2010年预算参考数" xfId="326"/>
    <cellStyle name="差_卫生(按照总人口测算）—20080416_财力性转移支付2010年预算参考数" xfId="327"/>
    <cellStyle name="差_卫生(按照总人口测算）—20080416_民生政策最低支出需求" xfId="328"/>
    <cellStyle name="差_卫生(按照总人口测算）—20080416_民生政策最低支出需求_财力性转移支付2010年预算参考数" xfId="329"/>
    <cellStyle name="差_卫生(按照总人口测算）—20080416_县市旗测算-新科目（含人口规模效应）" xfId="330"/>
    <cellStyle name="差_卫生(按照总人口测算）—20080416_县市旗测算-新科目（含人口规模效应）_财力性转移支付2010年预算参考数" xfId="331"/>
    <cellStyle name="差_卫生部门" xfId="332"/>
    <cellStyle name="差_卫生部门_财力性转移支付2010年预算参考数" xfId="333"/>
    <cellStyle name="差_文体广播部门" xfId="334"/>
    <cellStyle name="差_文体广播事业(按照总人口测算）—20080416" xfId="335"/>
    <cellStyle name="差_文体广播事业(按照总人口测算）—20080416_不含人员经费系数" xfId="336"/>
    <cellStyle name="差_文体广播事业(按照总人口测算）—20080416_不含人员经费系数_财力性转移支付2010年预算参考数" xfId="337"/>
    <cellStyle name="差_文体广播事业(按照总人口测算）—20080416_财力性转移支付2010年预算参考数" xfId="338"/>
    <cellStyle name="差_文体广播事业(按照总人口测算）—20080416_民生政策最低支出需求" xfId="339"/>
    <cellStyle name="差_文体广播事业(按照总人口测算）—20080416_民生政策最低支出需求_财力性转移支付2010年预算参考数" xfId="340"/>
    <cellStyle name="差_文体广播事业(按照总人口测算）—20080416_县市旗测算-新科目（含人口规模效应）" xfId="341"/>
    <cellStyle name="差_文体广播事业(按照总人口测算）—20080416_县市旗测算-新科目（含人口规模效应）_财力性转移支付2010年预算参考数" xfId="342"/>
    <cellStyle name="差_险基金预算收支安排表(省人社厅填报)" xfId="343"/>
    <cellStyle name="差_县区合并测算20080421" xfId="344"/>
    <cellStyle name="差_县区合并测算20080421_不含人员经费系数" xfId="345"/>
    <cellStyle name="差_县区合并测算20080421_不含人员经费系数_财力性转移支付2010年预算参考数" xfId="346"/>
    <cellStyle name="差_县区合并测算20080421_财力性转移支付2010年预算参考数" xfId="347"/>
    <cellStyle name="差_县区合并测算20080421_民生政策最低支出需求" xfId="348"/>
    <cellStyle name="差_县区合并测算20080421_民生政策最低支出需求_财力性转移支付2010年预算参考数" xfId="349"/>
    <cellStyle name="差_县区合并测算20080421_县市旗测算-新科目（含人口规模效应）" xfId="350"/>
    <cellStyle name="差_县区合并测算20080421_县市旗测算-新科目（含人口规模效应）_财力性转移支付2010年预算参考数" xfId="351"/>
    <cellStyle name="差_县区合并测算20080423(按照各省比重）" xfId="352"/>
    <cellStyle name="差_县区合并测算20080423(按照各省比重）_不含人员经费系数" xfId="353"/>
    <cellStyle name="差_县区合并测算20080423(按照各省比重）_不含人员经费系数_财力性转移支付2010年预算参考数" xfId="354"/>
    <cellStyle name="差_县区合并测算20080423(按照各省比重）_财力性转移支付2010年预算参考数" xfId="355"/>
    <cellStyle name="差_县区合并测算20080423(按照各省比重）_民生政策最低支出需求" xfId="356"/>
    <cellStyle name="差_县区合并测算20080423(按照各省比重）_民生政策最低支出需求_财力性转移支付2010年预算参考数" xfId="357"/>
    <cellStyle name="差_县区合并测算20080423(按照各省比重）_县市旗测算-新科目（含人口规模效应）" xfId="358"/>
    <cellStyle name="差_县区合并测算20080423(按照各省比重）_县市旗测算-新科目（含人口规模效应）_财力性转移支付2010年预算参考数" xfId="359"/>
    <cellStyle name="差_县市旗测算20080508" xfId="360"/>
    <cellStyle name="差_县市旗测算20080508_不含人员经费系数" xfId="361"/>
    <cellStyle name="差_县市旗测算20080508_不含人员经费系数_财力性转移支付2010年预算参考数" xfId="362"/>
    <cellStyle name="差_县市旗测算20080508_财力性转移支付2010年预算参考数" xfId="363"/>
    <cellStyle name="差_县市旗测算20080508_民生政策最低支出需求" xfId="364"/>
    <cellStyle name="差_县市旗测算20080508_民生政策最低支出需求_财力性转移支付2010年预算参考数" xfId="365"/>
    <cellStyle name="差_县市旗测算20080508_县市旗测算-新科目（含人口规模效应）" xfId="366"/>
    <cellStyle name="差_县市旗测算20080508_县市旗测算-新科目（含人口规模效应）_财力性转移支付2010年预算参考数" xfId="367"/>
    <cellStyle name="差_县市旗测算-新科目（20080626）" xfId="368"/>
    <cellStyle name="差_县市旗测算-新科目（20080626）_不含人员经费系数" xfId="369"/>
    <cellStyle name="差_县市旗测算-新科目（20080626）_不含人员经费系数_财力性转移支付2010年预算参考数" xfId="370"/>
    <cellStyle name="差_县市旗测算-新科目（20080626）_财力性转移支付2010年预算参考数" xfId="371"/>
    <cellStyle name="差_县市旗测算-新科目（20080626）_民生政策最低支出需求" xfId="372"/>
    <cellStyle name="差_县市旗测算-新科目（20080626）_民生政策最低支出需求_财力性转移支付2010年预算参考数" xfId="373"/>
    <cellStyle name="差_县市旗测算-新科目（20080626）_县市旗测算-新科目（含人口规模效应）" xfId="374"/>
    <cellStyle name="差_县市旗测算-新科目（20080626）_县市旗测算-新科目（含人口规模效应）_财力性转移支付2010年预算参考数" xfId="375"/>
    <cellStyle name="差_县市旗测算-新科目（20080627）" xfId="376"/>
    <cellStyle name="差_县市旗测算-新科目（20080627）_不含人员经费系数" xfId="377"/>
    <cellStyle name="差_县市旗测算-新科目（20080627）_不含人员经费系数_财力性转移支付2010年预算参考数" xfId="378"/>
    <cellStyle name="差_县市旗测算-新科目（20080627）_财力性转移支付2010年预算参考数" xfId="379"/>
    <cellStyle name="差_县市旗测算-新科目（20080627）_民生政策最低支出需求" xfId="380"/>
    <cellStyle name="差_县市旗测算-新科目（20080627）_民生政策最低支出需求_财力性转移支付2010年预算参考数" xfId="381"/>
    <cellStyle name="差_县市旗测算-新科目（20080627）_县市旗测算-新科目（含人口规模效应）" xfId="382"/>
    <cellStyle name="差_县市旗测算-新科目（20080627）_县市旗测算-新科目（含人口规模效应）_财力性转移支付2010年预算参考数" xfId="383"/>
    <cellStyle name="差_一般预算支出口径剔除表" xfId="384"/>
    <cellStyle name="差_一般预算支出口径剔除表_财力性转移支付2010年预算参考数" xfId="385"/>
    <cellStyle name="差_云南 缺口县区测算(地方填报)" xfId="386"/>
    <cellStyle name="差_云南 缺口县区测算(地方填报)_财力性转移支付2010年预算参考数" xfId="387"/>
    <cellStyle name="差_云南省2008年转移支付测算——州市本级考核部分及政策性测算" xfId="388"/>
    <cellStyle name="差_云南省2008年转移支付测算——州市本级考核部分及政策性测算_财力性转移支付2010年预算参考数" xfId="389"/>
    <cellStyle name="差_重点民生支出需求测算表社保（农村低保）081112" xfId="390"/>
    <cellStyle name="差_自行调整差异系数顺序" xfId="391"/>
    <cellStyle name="差_自行调整差异系数顺序_财力性转移支付2010年预算参考数" xfId="392"/>
    <cellStyle name="差_总人口" xfId="393"/>
    <cellStyle name="差_总人口_财力性转移支付2010年预算参考数" xfId="394"/>
    <cellStyle name="常规 10" xfId="395"/>
    <cellStyle name="常规 11" xfId="396"/>
    <cellStyle name="常规 11 2" xfId="397"/>
    <cellStyle name="常规 11_财力性转移支付2009年预算参考数" xfId="398"/>
    <cellStyle name="常规 12" xfId="399"/>
    <cellStyle name="常规 13" xfId="400"/>
    <cellStyle name="常规 14" xfId="401"/>
    <cellStyle name="常规 15" xfId="402"/>
    <cellStyle name="常规 16" xfId="403"/>
    <cellStyle name="常规 17" xfId="404"/>
    <cellStyle name="常规 18" xfId="405"/>
    <cellStyle name="常规 19" xfId="406"/>
    <cellStyle name="常规 2" xfId="407"/>
    <cellStyle name="常规 2 2" xfId="408"/>
    <cellStyle name="常规 2 3" xfId="409"/>
    <cellStyle name="常规 2_××部门××年度财政拨款支出决算表" xfId="410"/>
    <cellStyle name="常规 20" xfId="411"/>
    <cellStyle name="常规 22" xfId="412"/>
    <cellStyle name="常规 24" xfId="413"/>
    <cellStyle name="常规 25" xfId="414"/>
    <cellStyle name="常规 26" xfId="415"/>
    <cellStyle name="常规 27" xfId="416"/>
    <cellStyle name="常规 3" xfId="417"/>
    <cellStyle name="常规 4" xfId="418"/>
    <cellStyle name="常规 4 2" xfId="419"/>
    <cellStyle name="常规 4_2008年横排表0721" xfId="420"/>
    <cellStyle name="常规 5" xfId="421"/>
    <cellStyle name="常规 6" xfId="422"/>
    <cellStyle name="常规 7" xfId="423"/>
    <cellStyle name="常规 7 2" xfId="424"/>
    <cellStyle name="常规 8" xfId="425"/>
    <cellStyle name="常规 9" xfId="426"/>
    <cellStyle name="常规_2013年1月23日～定稿正式上会1.16" xfId="427"/>
    <cellStyle name="常规_2013年1月23日～定稿正式上会1.16_基金 2015年1月22日上会稿_基金-2016年省人～(1)(1)" xfId="428"/>
    <cellStyle name="常规_2014年政府性基金预算综合处" xfId="429"/>
    <cellStyle name="常规_2016年省对下地方预算表1.22" xfId="430"/>
    <cellStyle name="常规_2016债务余额" xfId="431"/>
    <cellStyle name="常规_B7省2014年省本级国有资本经营预算安排表" xfId="432"/>
    <cellStyle name="常规_表二（纵向公式）_1" xfId="433"/>
    <cellStyle name="常规_表五" xfId="434"/>
    <cellStyle name="常规_封面_2" xfId="435"/>
    <cellStyle name="常规_海省省本级国有资本经营预算完成表" xfId="436"/>
    <cellStyle name="常规_人代会-2017年部门预算报表(全口径1.6）" xfId="437"/>
    <cellStyle name="超级链接" xfId="438"/>
    <cellStyle name="Hyperlink" xfId="439"/>
    <cellStyle name="分级显示行_1_13区汇总" xfId="440"/>
    <cellStyle name="归盒啦_95" xfId="441"/>
    <cellStyle name="好_××部门××年度财政拨款支出决算表" xfId="442"/>
    <cellStyle name="好_××部门××年度收支决算总表" xfId="443"/>
    <cellStyle name="好_00省级(打印)" xfId="444"/>
    <cellStyle name="好_03昭通" xfId="445"/>
    <cellStyle name="好_0502通海县" xfId="446"/>
    <cellStyle name="好_05潍坊" xfId="447"/>
    <cellStyle name="好_0605石屏县" xfId="448"/>
    <cellStyle name="好_0605石屏县_财力性转移支付2010年预算参考数" xfId="449"/>
    <cellStyle name="好_07临沂" xfId="450"/>
    <cellStyle name="好_09黑龙江" xfId="451"/>
    <cellStyle name="好_09黑龙江_财力性转移支付2010年预算参考数" xfId="452"/>
    <cellStyle name="好_1" xfId="453"/>
    <cellStyle name="好_1_财力性转移支付2010年预算参考数" xfId="454"/>
    <cellStyle name="好_1110洱源县" xfId="455"/>
    <cellStyle name="好_1110洱源县_财力性转移支付2010年预算参考数" xfId="456"/>
    <cellStyle name="好_11大理" xfId="457"/>
    <cellStyle name="好_11大理_财力性转移支付2010年预算参考数" xfId="458"/>
    <cellStyle name="好_12滨州" xfId="459"/>
    <cellStyle name="好_12滨州_财力性转移支付2010年预算参考数" xfId="460"/>
    <cellStyle name="好_14安徽" xfId="461"/>
    <cellStyle name="好_14安徽_财力性转移支付2010年预算参考数" xfId="462"/>
    <cellStyle name="好_2" xfId="463"/>
    <cellStyle name="好_2_财力性转移支付2010年预算参考数" xfId="464"/>
    <cellStyle name="好_2006年22湖南" xfId="465"/>
    <cellStyle name="好_2006年22湖南_财力性转移支付2010年预算参考数" xfId="466"/>
    <cellStyle name="好_2006年27重庆" xfId="467"/>
    <cellStyle name="好_2006年27重庆_财力性转移支付2010年预算参考数" xfId="468"/>
    <cellStyle name="好_2006年28四川" xfId="469"/>
    <cellStyle name="好_2006年28四川_财力性转移支付2010年预算参考数" xfId="470"/>
    <cellStyle name="好_2006年30云南" xfId="471"/>
    <cellStyle name="好_2006年33甘肃" xfId="472"/>
    <cellStyle name="好_2006年34青海" xfId="473"/>
    <cellStyle name="好_2006年34青海_财力性转移支付2010年预算参考数" xfId="474"/>
    <cellStyle name="好_2006年全省财力计算表（中央、决算）" xfId="475"/>
    <cellStyle name="好_2006年水利统计指标统计表" xfId="476"/>
    <cellStyle name="好_2006年水利统计指标统计表_财力性转移支付2010年预算参考数" xfId="477"/>
    <cellStyle name="好_2007年收支情况及2008年收支预计表(汇总表)" xfId="478"/>
    <cellStyle name="好_2007年收支情况及2008年收支预计表(汇总表)_财力性转移支付2010年预算参考数" xfId="479"/>
    <cellStyle name="好_2007年一般预算支出剔除" xfId="480"/>
    <cellStyle name="好_2007年一般预算支出剔除_财力性转移支付2010年预算参考数" xfId="481"/>
    <cellStyle name="好_2007一般预算支出口径剔除表" xfId="482"/>
    <cellStyle name="好_2007一般预算支出口径剔除表_财力性转移支付2010年预算参考数" xfId="483"/>
    <cellStyle name="好_2008计算资料（8月5）" xfId="484"/>
    <cellStyle name="好_2008年全省汇总收支计算表" xfId="485"/>
    <cellStyle name="好_2008年全省汇总收支计算表_财力性转移支付2010年预算参考数" xfId="486"/>
    <cellStyle name="好_2008年一般预算支出预计" xfId="487"/>
    <cellStyle name="好_2008年预计支出与2007年对比" xfId="488"/>
    <cellStyle name="好_2008年支出核定" xfId="489"/>
    <cellStyle name="好_2008年支出调整" xfId="490"/>
    <cellStyle name="好_2008年支出调整_财力性转移支付2010年预算参考数" xfId="491"/>
    <cellStyle name="好_2016年省本级预算安排(1.22" xfId="492"/>
    <cellStyle name="好_20河南" xfId="493"/>
    <cellStyle name="好_20河南_财力性转移支付2010年预算参考数" xfId="494"/>
    <cellStyle name="好_22湖南" xfId="495"/>
    <cellStyle name="好_22湖南_财力性转移支付2010年预算参考数" xfId="496"/>
    <cellStyle name="好_27重庆" xfId="497"/>
    <cellStyle name="好_27重庆_财力性转移支付2010年预算参考数" xfId="498"/>
    <cellStyle name="好_28四川" xfId="499"/>
    <cellStyle name="好_28四川_财力性转移支付2010年预算参考数" xfId="500"/>
    <cellStyle name="好_30云南" xfId="501"/>
    <cellStyle name="好_30云南_1" xfId="502"/>
    <cellStyle name="好_30云南_1_财力性转移支付2010年预算参考数" xfId="503"/>
    <cellStyle name="好_33甘肃" xfId="504"/>
    <cellStyle name="好_34青海" xfId="505"/>
    <cellStyle name="好_34青海_1" xfId="506"/>
    <cellStyle name="好_34青海_1_财力性转移支付2010年预算参考数" xfId="507"/>
    <cellStyle name="好_34青海_财力性转移支付2010年预算参考数" xfId="508"/>
    <cellStyle name="好_530623_2006年县级财政报表附表" xfId="509"/>
    <cellStyle name="好_530629_2006年县级财政报表附表" xfId="510"/>
    <cellStyle name="好_5334_2006年迪庆县级财政报表附表" xfId="511"/>
    <cellStyle name="好_Book1" xfId="512"/>
    <cellStyle name="好_Book1_财力性转移支付2010年预算参考数" xfId="513"/>
    <cellStyle name="好_Book2" xfId="514"/>
    <cellStyle name="好_Book2_财力性转移支付2010年预算参考数" xfId="515"/>
    <cellStyle name="好_gdp" xfId="516"/>
    <cellStyle name="好_M01-2(州市补助收入)" xfId="517"/>
    <cellStyle name="好_安徽 缺口县区测算(地方填报)1" xfId="518"/>
    <cellStyle name="好_安徽 缺口县区测算(地方填报)1_财力性转移支付2010年预算参考数" xfId="519"/>
    <cellStyle name="好_不含人员经费系数" xfId="520"/>
    <cellStyle name="好_不含人员经费系数_财力性转移支付2010年预算参考数" xfId="521"/>
    <cellStyle name="好_财政供养人员" xfId="522"/>
    <cellStyle name="好_财政供养人员_财力性转移支付2010年预算参考数" xfId="523"/>
    <cellStyle name="好_测算结果" xfId="524"/>
    <cellStyle name="好_测算结果_财力性转移支付2010年预算参考数" xfId="525"/>
    <cellStyle name="好_测算结果汇总" xfId="526"/>
    <cellStyle name="好_测算结果汇总_财力性转移支付2010年预算参考数" xfId="527"/>
    <cellStyle name="好_成本差异系数" xfId="528"/>
    <cellStyle name="好_成本差异系数（含人口规模）" xfId="529"/>
    <cellStyle name="好_成本差异系数（含人口规模）_财力性转移支付2010年预算参考数" xfId="530"/>
    <cellStyle name="好_成本差异系数_财力性转移支付2010年预算参考数" xfId="531"/>
    <cellStyle name="好_城建部门" xfId="532"/>
    <cellStyle name="好_第五部分(才淼、饶永宏）" xfId="533"/>
    <cellStyle name="好_第一部分：综合全" xfId="534"/>
    <cellStyle name="好_分析缺口率" xfId="535"/>
    <cellStyle name="好_分析缺口率_财力性转移支付2010年预算参考数" xfId="536"/>
    <cellStyle name="好_分县成本差异系数" xfId="537"/>
    <cellStyle name="好_分县成本差异系数_不含人员经费系数" xfId="538"/>
    <cellStyle name="好_分县成本差异系数_不含人员经费系数_财力性转移支付2010年预算参考数" xfId="539"/>
    <cellStyle name="好_分县成本差异系数_财力性转移支付2010年预算参考数" xfId="540"/>
    <cellStyle name="好_分县成本差异系数_民生政策最低支出需求" xfId="541"/>
    <cellStyle name="好_分县成本差异系数_民生政策最低支出需求_财力性转移支付2010年预算参考数" xfId="542"/>
    <cellStyle name="好_附表" xfId="543"/>
    <cellStyle name="好_附表_财力性转移支付2010年预算参考数" xfId="544"/>
    <cellStyle name="好_行政(燃修费)" xfId="545"/>
    <cellStyle name="好_行政(燃修费)_不含人员经费系数" xfId="546"/>
    <cellStyle name="好_行政(燃修费)_不含人员经费系数_财力性转移支付2010年预算参考数" xfId="547"/>
    <cellStyle name="好_行政(燃修费)_财力性转移支付2010年预算参考数" xfId="548"/>
    <cellStyle name="好_行政(燃修费)_民生政策最低支出需求" xfId="549"/>
    <cellStyle name="好_行政(燃修费)_民生政策最低支出需求_财力性转移支付2010年预算参考数" xfId="550"/>
    <cellStyle name="好_行政(燃修费)_县市旗测算-新科目（含人口规模效应）" xfId="551"/>
    <cellStyle name="好_行政(燃修费)_县市旗测算-新科目（含人口规模效应）_财力性转移支付2010年预算参考数" xfId="552"/>
    <cellStyle name="好_行政（人员）" xfId="553"/>
    <cellStyle name="好_行政（人员）_不含人员经费系数" xfId="554"/>
    <cellStyle name="好_行政（人员）_不含人员经费系数_财力性转移支付2010年预算参考数" xfId="555"/>
    <cellStyle name="好_行政（人员）_财力性转移支付2010年预算参考数" xfId="556"/>
    <cellStyle name="好_行政（人员）_民生政策最低支出需求" xfId="557"/>
    <cellStyle name="好_行政（人员）_民生政策最低支出需求_财力性转移支付2010年预算参考数" xfId="558"/>
    <cellStyle name="好_行政（人员）_县市旗测算-新科目（含人口规模效应）" xfId="559"/>
    <cellStyle name="好_行政（人员）_县市旗测算-新科目（含人口规模效应）_财力性转移支付2010年预算参考数" xfId="560"/>
    <cellStyle name="好_行政公检法测算" xfId="561"/>
    <cellStyle name="好_行政公检法测算_不含人员经费系数" xfId="562"/>
    <cellStyle name="好_行政公检法测算_不含人员经费系数_财力性转移支付2010年预算参考数" xfId="563"/>
    <cellStyle name="好_行政公检法测算_财力性转移支付2010年预算参考数" xfId="564"/>
    <cellStyle name="好_行政公检法测算_民生政策最低支出需求" xfId="565"/>
    <cellStyle name="好_行政公检法测算_民生政策最低支出需求_财力性转移支付2010年预算参考数" xfId="566"/>
    <cellStyle name="好_行政公检法测算_县市旗测算-新科目（含人口规模效应）" xfId="567"/>
    <cellStyle name="好_行政公检法测算_县市旗测算-新科目（含人口规模效应）_财力性转移支付2010年预算参考数" xfId="568"/>
    <cellStyle name="好_河南 缺口县区测算(地方填报)" xfId="569"/>
    <cellStyle name="好_河南 缺口县区测算(地方填报)_财力性转移支付2010年预算参考数" xfId="570"/>
    <cellStyle name="好_河南 缺口县区测算(地方填报白)" xfId="571"/>
    <cellStyle name="好_河南 缺口县区测算(地方填报白)_财力性转移支付2010年预算参考数" xfId="572"/>
    <cellStyle name="好_核定人数对比" xfId="573"/>
    <cellStyle name="好_核定人数对比_财力性转移支付2010年预算参考数" xfId="574"/>
    <cellStyle name="好_核定人数下发表" xfId="575"/>
    <cellStyle name="好_核定人数下发表_财力性转移支付2010年预算参考数" xfId="576"/>
    <cellStyle name="好_汇总" xfId="577"/>
    <cellStyle name="好_汇总_财力性转移支付2010年预算参考数" xfId="578"/>
    <cellStyle name="好_汇总表" xfId="579"/>
    <cellStyle name="好_汇总表_财力性转移支付2010年预算参考数" xfId="580"/>
    <cellStyle name="好_汇总表4" xfId="581"/>
    <cellStyle name="好_汇总表4_财力性转移支付2010年预算参考数" xfId="582"/>
    <cellStyle name="好_汇总-县级财政报表附表" xfId="583"/>
    <cellStyle name="好_检验表" xfId="584"/>
    <cellStyle name="好_检验表（调整后）" xfId="585"/>
    <cellStyle name="好_教育(按照总人口测算）—20080416" xfId="586"/>
    <cellStyle name="好_教育(按照总人口测算）—20080416_不含人员经费系数" xfId="587"/>
    <cellStyle name="好_教育(按照总人口测算）—20080416_不含人员经费系数_财力性转移支付2010年预算参考数" xfId="588"/>
    <cellStyle name="好_教育(按照总人口测算）—20080416_财力性转移支付2010年预算参考数" xfId="589"/>
    <cellStyle name="好_教育(按照总人口测算）—20080416_民生政策最低支出需求" xfId="590"/>
    <cellStyle name="好_教育(按照总人口测算）—20080416_民生政策最低支出需求_财力性转移支付2010年预算参考数" xfId="591"/>
    <cellStyle name="好_教育(按照总人口测算）—20080416_县市旗测算-新科目（含人口规模效应）" xfId="592"/>
    <cellStyle name="好_教育(按照总人口测算）—20080416_县市旗测算-新科目（含人口规模效应）_财力性转移支付2010年预算参考数" xfId="593"/>
    <cellStyle name="好_丽江汇总" xfId="594"/>
    <cellStyle name="好_民生政策最低支出需求" xfId="595"/>
    <cellStyle name="好_民生政策最低支出需求_财力性转移支付2010年预算参考数" xfId="596"/>
    <cellStyle name="好_农林水和城市维护标准支出20080505－县区合计" xfId="597"/>
    <cellStyle name="好_农林水和城市维护标准支出20080505－县区合计_不含人员经费系数" xfId="598"/>
    <cellStyle name="好_农林水和城市维护标准支出20080505－县区合计_不含人员经费系数_财力性转移支付2010年预算参考数" xfId="599"/>
    <cellStyle name="好_农林水和城市维护标准支出20080505－县区合计_财力性转移支付2010年预算参考数" xfId="600"/>
    <cellStyle name="好_农林水和城市维护标准支出20080505－县区合计_民生政策最低支出需求" xfId="601"/>
    <cellStyle name="好_农林水和城市维护标准支出20080505－县区合计_民生政策最低支出需求_财力性转移支付2010年预算参考数" xfId="602"/>
    <cellStyle name="好_农林水和城市维护标准支出20080505－县区合计_县市旗测算-新科目（含人口规模效应）" xfId="603"/>
    <cellStyle name="好_农林水和城市维护标准支出20080505－县区合计_县市旗测算-新科目（含人口规模效应）_财力性转移支付2010年预算参考数" xfId="604"/>
    <cellStyle name="好_平邑" xfId="605"/>
    <cellStyle name="好_平邑_财力性转移支付2010年预算参考数" xfId="606"/>
    <cellStyle name="好_其他部门(按照总人口测算）—20080416" xfId="607"/>
    <cellStyle name="好_其他部门(按照总人口测算）—20080416_不含人员经费系数" xfId="608"/>
    <cellStyle name="好_其他部门(按照总人口测算）—20080416_不含人员经费系数_财力性转移支付2010年预算参考数" xfId="609"/>
    <cellStyle name="好_其他部门(按照总人口测算）—20080416_财力性转移支付2010年预算参考数" xfId="610"/>
    <cellStyle name="好_其他部门(按照总人口测算）—20080416_民生政策最低支出需求" xfId="611"/>
    <cellStyle name="好_其他部门(按照总人口测算）—20080416_民生政策最低支出需求_财力性转移支付2010年预算参考数" xfId="612"/>
    <cellStyle name="好_其他部门(按照总人口测算）—20080416_县市旗测算-新科目（含人口规模效应）" xfId="613"/>
    <cellStyle name="好_其他部门(按照总人口测算）—20080416_县市旗测算-新科目（含人口规模效应）_财力性转移支付2010年预算参考数" xfId="614"/>
    <cellStyle name="好_青海 缺口县区测算(地方填报)" xfId="615"/>
    <cellStyle name="好_青海 缺口县区测算(地方填报)_财力性转移支付2010年预算参考数" xfId="616"/>
    <cellStyle name="好_缺口县区测算" xfId="617"/>
    <cellStyle name="好_缺口县区测算（11.13）" xfId="618"/>
    <cellStyle name="好_缺口县区测算（11.13）_财力性转移支付2010年预算参考数" xfId="619"/>
    <cellStyle name="好_缺口县区测算(按2007支出增长25%测算)" xfId="620"/>
    <cellStyle name="好_缺口县区测算(按2007支出增长25%测算)_财力性转移支付2010年预算参考数" xfId="621"/>
    <cellStyle name="好_缺口县区测算(按核定人数)" xfId="622"/>
    <cellStyle name="好_缺口县区测算(按核定人数)_财力性转移支付2010年预算参考数" xfId="623"/>
    <cellStyle name="好_缺口县区测算(财政部标准)" xfId="624"/>
    <cellStyle name="好_缺口县区测算(财政部标准)_财力性转移支付2010年预算参考数" xfId="625"/>
    <cellStyle name="好_缺口县区测算_财力性转移支付2010年预算参考数" xfId="626"/>
    <cellStyle name="好_人员工资和公用经费" xfId="627"/>
    <cellStyle name="好_人员工资和公用经费_财力性转移支付2010年预算参考数" xfId="628"/>
    <cellStyle name="好_人员工资和公用经费2" xfId="629"/>
    <cellStyle name="好_人员工资和公用经费2_财力性转移支付2010年预算参考数" xfId="630"/>
    <cellStyle name="好_人员工资和公用经费3" xfId="631"/>
    <cellStyle name="好_人员工资和公用经费3_财力性转移支付2010年预算参考数" xfId="632"/>
    <cellStyle name="好_山东省民生支出标准" xfId="633"/>
    <cellStyle name="好_山东省民生支出标准_财力性转移支付2010年预算参考数" xfId="634"/>
    <cellStyle name="好_社保重新制表" xfId="635"/>
    <cellStyle name="好_市辖区测算20080510" xfId="636"/>
    <cellStyle name="好_市辖区测算20080510_不含人员经费系数" xfId="637"/>
    <cellStyle name="好_市辖区测算20080510_不含人员经费系数_财力性转移支付2010年预算参考数" xfId="638"/>
    <cellStyle name="好_市辖区测算20080510_财力性转移支付2010年预算参考数" xfId="639"/>
    <cellStyle name="好_市辖区测算20080510_民生政策最低支出需求" xfId="640"/>
    <cellStyle name="好_市辖区测算20080510_民生政策最低支出需求_财力性转移支付2010年预算参考数" xfId="641"/>
    <cellStyle name="好_市辖区测算20080510_县市旗测算-新科目（含人口规模效应）" xfId="642"/>
    <cellStyle name="好_市辖区测算20080510_县市旗测算-新科目（含人口规模效应）_财力性转移支付2010年预算参考数" xfId="643"/>
    <cellStyle name="好_市辖区测算-新科目（20080626）" xfId="644"/>
    <cellStyle name="好_市辖区测算-新科目（20080626）_不含人员经费系数" xfId="645"/>
    <cellStyle name="好_市辖区测算-新科目（20080626）_不含人员经费系数_财力性转移支付2010年预算参考数" xfId="646"/>
    <cellStyle name="好_市辖区测算-新科目（20080626）_财力性转移支付2010年预算参考数" xfId="647"/>
    <cellStyle name="好_市辖区测算-新科目（20080626）_民生政策最低支出需求" xfId="648"/>
    <cellStyle name="好_市辖区测算-新科目（20080626）_民生政策最低支出需求_财力性转移支付2010年预算参考数" xfId="649"/>
    <cellStyle name="好_市辖区测算-新科目（20080626）_县市旗测算-新科目（含人口规模效应）" xfId="650"/>
    <cellStyle name="好_市辖区测算-新科目（20080626）_县市旗测算-新科目（含人口规模效应）_财力性转移支付2010年预算参考数" xfId="651"/>
    <cellStyle name="好_同德" xfId="652"/>
    <cellStyle name="好_同德_财力性转移支付2010年预算参考数" xfId="653"/>
    <cellStyle name="好_危改资金测算" xfId="654"/>
    <cellStyle name="好_危改资金测算_财力性转移支付2010年预算参考数" xfId="655"/>
    <cellStyle name="好_卫生(按照总人口测算）—20080416" xfId="656"/>
    <cellStyle name="好_卫生(按照总人口测算）—20080416_不含人员经费系数" xfId="657"/>
    <cellStyle name="好_卫生(按照总人口测算）—20080416_不含人员经费系数_财力性转移支付2010年预算参考数" xfId="658"/>
    <cellStyle name="好_卫生(按照总人口测算）—20080416_财力性转移支付2010年预算参考数" xfId="659"/>
    <cellStyle name="好_卫生(按照总人口测算）—20080416_民生政策最低支出需求" xfId="660"/>
    <cellStyle name="好_卫生(按照总人口测算）—20080416_民生政策最低支出需求_财力性转移支付2010年预算参考数" xfId="661"/>
    <cellStyle name="好_卫生(按照总人口测算）—20080416_县市旗测算-新科目（含人口规模效应）" xfId="662"/>
    <cellStyle name="好_卫生(按照总人口测算）—20080416_县市旗测算-新科目（含人口规模效应）_财力性转移支付2010年预算参考数" xfId="663"/>
    <cellStyle name="好_卫生部门" xfId="664"/>
    <cellStyle name="好_卫生部门_财力性转移支付2010年预算参考数" xfId="665"/>
    <cellStyle name="好_文体广播部门" xfId="666"/>
    <cellStyle name="好_文体广播事业(按照总人口测算）—20080416" xfId="667"/>
    <cellStyle name="好_文体广播事业(按照总人口测算）—20080416_不含人员经费系数" xfId="668"/>
    <cellStyle name="好_文体广播事业(按照总人口测算）—20080416_不含人员经费系数_财力性转移支付2010年预算参考数" xfId="669"/>
    <cellStyle name="好_文体广播事业(按照总人口测算）—20080416_财力性转移支付2010年预算参考数" xfId="670"/>
    <cellStyle name="好_文体广播事业(按照总人口测算）—20080416_民生政策最低支出需求" xfId="671"/>
    <cellStyle name="好_文体广播事业(按照总人口测算）—20080416_民生政策最低支出需求_财力性转移支付2010年预算参考数" xfId="672"/>
    <cellStyle name="好_文体广播事业(按照总人口测算）—20080416_县市旗测算-新科目（含人口规模效应）" xfId="673"/>
    <cellStyle name="好_文体广播事业(按照总人口测算）—20080416_县市旗测算-新科目（含人口规模效应）_财力性转移支付2010年预算参考数" xfId="674"/>
    <cellStyle name="好_险基金预算收支安排表(省人社厅填报)" xfId="675"/>
    <cellStyle name="好_县区合并测算20080421" xfId="676"/>
    <cellStyle name="好_县区合并测算20080421_不含人员经费系数" xfId="677"/>
    <cellStyle name="好_县区合并测算20080421_不含人员经费系数_财力性转移支付2010年预算参考数" xfId="678"/>
    <cellStyle name="好_县区合并测算20080421_财力性转移支付2010年预算参考数" xfId="679"/>
    <cellStyle name="好_县区合并测算20080421_民生政策最低支出需求" xfId="680"/>
    <cellStyle name="好_县区合并测算20080421_民生政策最低支出需求_财力性转移支付2010年预算参考数" xfId="681"/>
    <cellStyle name="好_县区合并测算20080421_县市旗测算-新科目（含人口规模效应）" xfId="682"/>
    <cellStyle name="好_县区合并测算20080421_县市旗测算-新科目（含人口规模效应）_财力性转移支付2010年预算参考数" xfId="683"/>
    <cellStyle name="好_县区合并测算20080423(按照各省比重）" xfId="684"/>
    <cellStyle name="好_县区合并测算20080423(按照各省比重）_不含人员经费系数" xfId="685"/>
    <cellStyle name="好_县区合并测算20080423(按照各省比重）_不含人员经费系数_财力性转移支付2010年预算参考数" xfId="686"/>
    <cellStyle name="好_县区合并测算20080423(按照各省比重）_财力性转移支付2010年预算参考数" xfId="687"/>
    <cellStyle name="好_县区合并测算20080423(按照各省比重）_民生政策最低支出需求" xfId="688"/>
    <cellStyle name="好_县区合并测算20080423(按照各省比重）_民生政策最低支出需求_财力性转移支付2010年预算参考数" xfId="689"/>
    <cellStyle name="好_县区合并测算20080423(按照各省比重）_县市旗测算-新科目（含人口规模效应）" xfId="690"/>
    <cellStyle name="好_县区合并测算20080423(按照各省比重）_县市旗测算-新科目（含人口规模效应）_财力性转移支付2010年预算参考数" xfId="691"/>
    <cellStyle name="好_县市旗测算20080508" xfId="692"/>
    <cellStyle name="好_县市旗测算20080508_不含人员经费系数" xfId="693"/>
    <cellStyle name="好_县市旗测算20080508_不含人员经费系数_财力性转移支付2010年预算参考数" xfId="694"/>
    <cellStyle name="好_县市旗测算20080508_财力性转移支付2010年预算参考数" xfId="695"/>
    <cellStyle name="好_县市旗测算20080508_民生政策最低支出需求" xfId="696"/>
    <cellStyle name="好_县市旗测算20080508_民生政策最低支出需求_财力性转移支付2010年预算参考数" xfId="697"/>
    <cellStyle name="好_县市旗测算20080508_县市旗测算-新科目（含人口规模效应）" xfId="698"/>
    <cellStyle name="好_县市旗测算20080508_县市旗测算-新科目（含人口规模效应）_财力性转移支付2010年预算参考数" xfId="699"/>
    <cellStyle name="好_县市旗测算-新科目（20080626）" xfId="700"/>
    <cellStyle name="好_县市旗测算-新科目（20080626）_不含人员经费系数" xfId="701"/>
    <cellStyle name="好_县市旗测算-新科目（20080626）_不含人员经费系数_财力性转移支付2010年预算参考数" xfId="702"/>
    <cellStyle name="好_县市旗测算-新科目（20080626）_财力性转移支付2010年预算参考数" xfId="703"/>
    <cellStyle name="好_县市旗测算-新科目（20080626）_民生政策最低支出需求" xfId="704"/>
    <cellStyle name="好_县市旗测算-新科目（20080626）_民生政策最低支出需求_财力性转移支付2010年预算参考数" xfId="705"/>
    <cellStyle name="好_县市旗测算-新科目（20080626）_县市旗测算-新科目（含人口规模效应）" xfId="706"/>
    <cellStyle name="好_县市旗测算-新科目（20080626）_县市旗测算-新科目（含人口规模效应）_财力性转移支付2010年预算参考数" xfId="707"/>
    <cellStyle name="好_县市旗测算-新科目（20080627）" xfId="708"/>
    <cellStyle name="好_县市旗测算-新科目（20080627）_不含人员经费系数" xfId="709"/>
    <cellStyle name="好_县市旗测算-新科目（20080627）_不含人员经费系数_财力性转移支付2010年预算参考数" xfId="710"/>
    <cellStyle name="好_县市旗测算-新科目（20080627）_财力性转移支付2010年预算参考数" xfId="711"/>
    <cellStyle name="好_县市旗测算-新科目（20080627）_民生政策最低支出需求" xfId="712"/>
    <cellStyle name="好_县市旗测算-新科目（20080627）_民生政策最低支出需求_财力性转移支付2010年预算参考数" xfId="713"/>
    <cellStyle name="好_县市旗测算-新科目（20080627）_县市旗测算-新科目（含人口规模效应）" xfId="714"/>
    <cellStyle name="好_县市旗测算-新科目（20080627）_县市旗测算-新科目（含人口规模效应）_财力性转移支付2010年预算参考数" xfId="715"/>
    <cellStyle name="好_一般预算支出口径剔除表" xfId="716"/>
    <cellStyle name="好_一般预算支出口径剔除表_财力性转移支付2010年预算参考数" xfId="717"/>
    <cellStyle name="好_云南 缺口县区测算(地方填报)" xfId="718"/>
    <cellStyle name="好_云南 缺口县区测算(地方填报)_财力性转移支付2010年预算参考数" xfId="719"/>
    <cellStyle name="好_云南省2008年转移支付测算——州市本级考核部分及政策性测算" xfId="720"/>
    <cellStyle name="好_云南省2008年转移支付测算——州市本级考核部分及政策性测算_财力性转移支付2010年预算参考数" xfId="721"/>
    <cellStyle name="好_重点民生支出需求测算表社保（农村低保）081112" xfId="722"/>
    <cellStyle name="好_自行调整差异系数顺序" xfId="723"/>
    <cellStyle name="好_自行调整差异系数顺序_财力性转移支付2010年预算参考数" xfId="724"/>
    <cellStyle name="好_总人口" xfId="725"/>
    <cellStyle name="好_总人口_财力性转移支付2010年预算参考数" xfId="726"/>
    <cellStyle name="后继超级链接" xfId="727"/>
    <cellStyle name="后继超链接" xfId="728"/>
    <cellStyle name="Currency" xfId="729"/>
    <cellStyle name="货币 2" xfId="730"/>
    <cellStyle name="霓付 [0]_ +Foil &amp; -FOIL &amp; PAPER" xfId="731"/>
    <cellStyle name="霓付_ +Foil &amp; -FOIL &amp; PAPER" xfId="732"/>
    <cellStyle name="烹拳 [0]_ +Foil &amp; -FOIL &amp; PAPER" xfId="733"/>
    <cellStyle name="烹拳_ +Foil &amp; -FOIL &amp; PAPER" xfId="734"/>
    <cellStyle name="普通_ 白土" xfId="735"/>
    <cellStyle name="千分位[0]_ 白土" xfId="736"/>
    <cellStyle name="千分位_ 白土" xfId="737"/>
    <cellStyle name="千位[0]_(人代会用)" xfId="738"/>
    <cellStyle name="千位_(人代会用)" xfId="739"/>
    <cellStyle name="Comma" xfId="740"/>
    <cellStyle name="千位分隔[0] 2" xfId="741"/>
    <cellStyle name="千位分隔[0] 3" xfId="742"/>
    <cellStyle name="千位分季_新建 Microsoft Excel 工作表" xfId="743"/>
    <cellStyle name="钎霖_4岿角利" xfId="744"/>
    <cellStyle name="强调 1" xfId="745"/>
    <cellStyle name="强调 2" xfId="746"/>
    <cellStyle name="强调 3" xfId="747"/>
    <cellStyle name="数字" xfId="748"/>
    <cellStyle name="未定义" xfId="749"/>
    <cellStyle name="小数" xfId="750"/>
    <cellStyle name="样式 1" xfId="751"/>
    <cellStyle name="Followed Hyperlink" xfId="752"/>
    <cellStyle name="콤마 [0]_BOILER-CO1" xfId="753"/>
    <cellStyle name="콤마_BOILER-CO1" xfId="754"/>
    <cellStyle name="통화 [0]_BOILER-CO1" xfId="755"/>
    <cellStyle name="통화_BOILER-CO1" xfId="756"/>
    <cellStyle name="표준_0N-HANDLING " xfId="757"/>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externalLink" Target="externalLinks/externalLink3.xml"/><Relationship Id="rId2" Type="http://schemas.openxmlformats.org/officeDocument/2006/relationships/worksheet" Target="worksheets/sheet2.xml"/><Relationship Id="rId19" Type="http://schemas.openxmlformats.org/officeDocument/2006/relationships/externalLink" Target="externalLinks/externalLink2.xml"/><Relationship Id="rId18" Type="http://schemas.openxmlformats.org/officeDocument/2006/relationships/externalLink" Target="externalLinks/externalLink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24605;&#23431;\AppData\Local\Temp\&#38889;&#23569;&#21326;\&#24037;&#20316;&#25991;&#20214;&#22841;\2016&#24180;\2016&#24180;1&#26376;25&#26085;&#20154;&#20195;&#20250;\2016&#24180;&#20154;&#20195;&#20250;&#22235;&#26412;&#39044;&#31639;\&#20154;&#20195;&#20250;&#34920;&#26684;\&#65288;2015&#24180;12&#26376;25&#26085;&#25253;&#36865;&#65289;&#65288;&#36130;&#39044;&#12304;2015&#12305;218&#21495;&#65289;--&#35831;&#20197;&#27492;&#20026;&#20934;--2015-12-22\2016&#24180;&#39044;&#31639;&#34920;&#26684;&#65288;12.25&#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38889;&#23569;&#21326;\&#24037;&#20316;&#25991;&#20214;&#22841;\2016&#24180;\2016&#24180;1&#26376;25&#26085;&#20154;&#20195;&#20250;\2016&#24180;&#20154;&#20195;&#20250;&#22235;&#26412;&#39044;&#31639;\&#20154;&#20195;&#20250;&#34920;&#26684;\&#65288;2015&#24180;12&#26376;25&#26085;&#25253;&#36865;&#65289;&#65288;&#36130;&#39044;&#12304;2015&#12305;218&#21495;&#65289;--&#35831;&#20197;&#27492;&#20026;&#20934;--2015-12-22\2016&#24180;&#39044;&#31639;&#34920;&#26684;&#65288;12.25&#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38889;&#23569;&#21326;\&#24037;&#20316;&#25991;&#20214;&#22841;\2016&#24180;\2016&#24180;1&#26376;25&#26085;&#20154;&#20195;&#20250;\2016&#24180;&#20154;&#20195;&#20250;&#22235;&#26412;&#39044;&#31639;\&#20154;&#20195;&#20250;&#34920;&#26684;\&#65288;2015&#24180;12&#26376;25&#26085;&#25253;&#36865;&#65289;&#65288;&#36130;&#39044;&#12304;2015&#12305;218&#21495;&#65289;--&#35831;&#20197;&#27492;&#20026;&#20934;--2015-12-22\2016&#24180;&#39044;&#31639;&#34920;&#26684;&#65288;12.25&#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封面"/>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封面"/>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B6"/>
  <sheetViews>
    <sheetView zoomScalePageLayoutView="0" workbookViewId="0">
      <selection activeCell="A1" sqref="A1"/>
    </sheetView>
  </sheetViews>
  <sheetFormatPr defaultColWidth="9" defaultRowHeight="15.6" outlineLevelRow="5" outlineLevelCol="1"/>
  <sheetData>
    <row r="2" spans="1:2">
      <c r="A2" t="s">
        <v>0</v>
      </c>
      <c r="B2" t="s">
        <v>1</v>
      </c>
    </row>
    <row r="3" spans="1:2">
      <c r="A3" t="s">
        <v>2</v>
      </c>
      <c r="B3">
        <v>5</v>
      </c>
    </row>
    <row r="4" spans="1:2">
      <c r="A4" t="s">
        <v>3</v>
      </c>
      <c r="B4">
        <v>2</v>
      </c>
    </row>
    <row r="5" spans="1:2">
      <c r="A5" t="s">
        <v>4</v>
      </c>
      <c r="B5">
        <v>0</v>
      </c>
    </row>
    <row r="6" spans="1:2">
      <c r="A6" t="s">
        <v>5</v>
      </c>
      <c r="B6">
        <v>0</v>
      </c>
    </row>
  </sheetData>
  <pageMargins left="0.75" right="0.75" top="1" bottom="1" header="0.5" footer="0.5"/>
  <pageSetup paperSize="9" orientation="portrait"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showGridLines="0" showRowColHeaders="0" showZeros="0" showOutlineSymbols="0" zoomScalePageLayoutView="0" zoomScaleSheetLayoutView="4" topLeftCell="B8193" workbookViewId="0">
      <selection activeCell="A1" sqref="A1"/>
    </sheetView>
  </sheetViews>
  <sheetFormatPr defaultColWidth="9" defaultRowHeight="15.6"/>
  <sheetData/>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showGridLines="0" showRowColHeaders="0" showZeros="0" showOutlineSymbols="0" zoomScalePageLayoutView="0" zoomScaleSheetLayoutView="4" topLeftCell="B21151" workbookViewId="0">
      <selection activeCell="A1" sqref="A1"/>
    </sheetView>
  </sheetViews>
  <sheetFormatPr defaultColWidth="9" defaultRowHeight="15.6"/>
  <sheetData/>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zoomScalePageLayoutView="0" topLeftCell="A4" workbookViewId="0">
      <selection activeCell="A3" sqref="A3"/>
    </sheetView>
  </sheetViews>
  <sheetFormatPr defaultColWidth="9" defaultRowHeight="15.6" outlineLevelCol="7"/>
  <cols>
    <col min="1" max="1" width="77.75" style="201" customWidth="1"/>
    <col min="2" max="16384" width="9" style="201" customWidth="1"/>
  </cols>
  <sheetData>
    <row r="1" ht="17.4" spans="1:1">
      <c r="A1" s="256"/>
    </row>
    <row r="2" ht="75" customHeight="1" spans="1:8">
      <c r="A2" s="257"/>
      <c r="B2" s="258"/>
      <c r="C2" s="258"/>
      <c r="D2" s="258"/>
      <c r="E2" s="258"/>
      <c r="F2" s="258"/>
      <c r="G2" s="258"/>
      <c r="H2" s="258"/>
    </row>
    <row r="3" ht="60" customHeight="1" spans="1:8">
      <c r="A3" s="259" t="s">
        <v>6</v>
      </c>
      <c r="B3" s="258"/>
      <c r="C3" s="258"/>
      <c r="D3" s="258"/>
      <c r="E3" s="258"/>
      <c r="F3" s="258"/>
      <c r="G3" s="258"/>
      <c r="H3" s="258"/>
    </row>
    <row r="4" ht="39" customHeight="1" spans="1:8">
      <c r="A4" s="259"/>
      <c r="B4" s="258"/>
      <c r="C4" s="258"/>
      <c r="D4" s="258"/>
      <c r="E4" s="258"/>
      <c r="F4" s="258"/>
      <c r="G4" s="258"/>
      <c r="H4" s="258"/>
    </row>
    <row r="5" spans="1:8">
      <c r="A5" s="260"/>
      <c r="B5" s="260"/>
      <c r="C5" s="260"/>
      <c r="D5" s="260"/>
      <c r="E5" s="260"/>
      <c r="F5" s="260"/>
      <c r="G5" s="260"/>
      <c r="H5" s="260"/>
    </row>
    <row r="6" spans="1:8">
      <c r="A6" s="260"/>
      <c r="B6" s="260"/>
      <c r="C6" s="260"/>
      <c r="D6" s="260"/>
      <c r="E6" s="260"/>
      <c r="F6" s="260"/>
      <c r="G6" s="260"/>
      <c r="H6" s="260"/>
    </row>
    <row r="7" spans="1:8">
      <c r="A7" s="260"/>
      <c r="B7" s="260"/>
      <c r="C7" s="260"/>
      <c r="D7" s="260"/>
      <c r="E7" s="260"/>
      <c r="F7" s="260"/>
      <c r="G7" s="260"/>
      <c r="H7" s="260"/>
    </row>
    <row r="8" spans="1:8">
      <c r="A8" s="260"/>
      <c r="B8" s="260"/>
      <c r="C8" s="260"/>
      <c r="D8" s="260"/>
      <c r="E8" s="260"/>
      <c r="F8" s="260"/>
      <c r="G8" s="260"/>
      <c r="H8" s="260"/>
    </row>
    <row r="9" spans="1:8">
      <c r="A9" s="260"/>
      <c r="B9" s="260"/>
      <c r="C9" s="260"/>
      <c r="D9" s="260"/>
      <c r="E9" s="260"/>
      <c r="F9" s="260"/>
      <c r="G9" s="260"/>
      <c r="H9" s="260"/>
    </row>
    <row r="10" spans="1:8">
      <c r="A10" s="260"/>
      <c r="B10" s="260"/>
      <c r="C10" s="260"/>
      <c r="D10" s="260"/>
      <c r="E10" s="260"/>
      <c r="F10" s="260"/>
      <c r="G10" s="260"/>
      <c r="H10" s="260"/>
    </row>
    <row r="11" spans="1:8">
      <c r="A11" s="260"/>
      <c r="B11" s="260"/>
      <c r="C11" s="260"/>
      <c r="D11" s="260"/>
      <c r="E11" s="260"/>
      <c r="F11" s="260"/>
      <c r="G11" s="260"/>
      <c r="H11" s="260"/>
    </row>
    <row r="12" spans="1:8">
      <c r="A12" s="260"/>
      <c r="B12" s="260"/>
      <c r="C12" s="260"/>
      <c r="D12" s="260"/>
      <c r="E12" s="260"/>
      <c r="F12" s="260"/>
      <c r="G12" s="260"/>
      <c r="H12" s="260"/>
    </row>
    <row r="13" spans="1:8">
      <c r="A13" s="260"/>
      <c r="B13" s="260"/>
      <c r="C13" s="260"/>
      <c r="D13" s="260"/>
      <c r="E13" s="260"/>
      <c r="F13" s="260"/>
      <c r="G13" s="260"/>
      <c r="H13" s="260"/>
    </row>
    <row r="14" spans="1:8">
      <c r="A14" s="260"/>
      <c r="B14" s="260"/>
      <c r="C14" s="260"/>
      <c r="D14" s="260"/>
      <c r="E14" s="260"/>
      <c r="F14" s="260"/>
      <c r="G14" s="260"/>
      <c r="H14" s="260"/>
    </row>
    <row r="15" spans="1:8">
      <c r="A15" s="260"/>
      <c r="B15" s="260"/>
      <c r="C15" s="260"/>
      <c r="D15" s="260"/>
      <c r="E15" s="260"/>
      <c r="F15" s="260"/>
      <c r="G15" s="260"/>
      <c r="H15" s="260"/>
    </row>
    <row r="16" ht="28.2" spans="1:8">
      <c r="A16" s="261"/>
      <c r="B16" s="260"/>
      <c r="C16" s="260"/>
      <c r="D16" s="260"/>
      <c r="E16" s="260"/>
      <c r="F16" s="260"/>
      <c r="G16" s="260"/>
      <c r="H16" s="260"/>
    </row>
    <row r="17" ht="25.8" spans="1:8">
      <c r="A17" s="262"/>
      <c r="B17" s="263"/>
      <c r="C17" s="263"/>
      <c r="D17" s="263"/>
      <c r="E17" s="263"/>
      <c r="F17" s="263"/>
      <c r="G17" s="263"/>
      <c r="H17" s="263"/>
    </row>
    <row r="18" ht="36" customHeight="1" spans="1:8">
      <c r="A18" s="264" t="s">
        <v>7</v>
      </c>
      <c r="B18" s="265"/>
      <c r="C18" s="265"/>
      <c r="D18" s="265"/>
      <c r="E18" s="265"/>
      <c r="F18" s="265"/>
      <c r="G18" s="265"/>
      <c r="H18" s="265"/>
    </row>
  </sheetData>
  <printOptions horizontalCentered="1"/>
  <pageMargins left="0.39375" right="0.39375" top="2.44097222222222" bottom="0.984027777777778" header="1.22013888888889" footer="0.511111111111111"/>
  <pageSetup paperSize="9" scale="120" orientation="portrait" horizontalDpi="600" verticalDpi="600"/>
  <headerFooter alignWithMargins="0">
    <oddHeader>&amp;L&amp;"黑体,常规"&amp;14   省十二届人大
   六次会议文件  &amp;R&amp;"黑体,常规"&amp;14  内部资料
妥善保管</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1"/>
  <sheetViews>
    <sheetView showZeros="0" zoomScalePageLayoutView="0" workbookViewId="0">
      <pane xSplit="1" ySplit="6" topLeftCell="B25" activePane="bottomRight" state="frozen"/>
      <selection/>
      <selection pane="topRight"/>
      <selection pane="bottomLeft"/>
      <selection pane="bottomRight" activeCell="H15" sqref="H15"/>
    </sheetView>
  </sheetViews>
  <sheetFormatPr defaultColWidth="9" defaultRowHeight="15.6" outlineLevelCol="5"/>
  <cols>
    <col min="1" max="1" width="31.375" style="182" customWidth="1"/>
    <col min="2" max="2" width="10.75" style="182" customWidth="1"/>
    <col min="3" max="3" width="11.375" style="182" customWidth="1"/>
    <col min="4" max="4" width="11.125" style="182" customWidth="1"/>
    <col min="5" max="5" width="10.75" style="182" customWidth="1"/>
    <col min="6" max="6" width="13" style="237" customWidth="1"/>
    <col min="7" max="16384" width="9" style="182" customWidth="1"/>
  </cols>
  <sheetData>
    <row r="1" spans="5:6">
      <c r="E1" s="238" t="s">
        <v>8</v>
      </c>
      <c r="F1" s="238"/>
    </row>
    <row r="2" ht="20.4" spans="1:6">
      <c r="A2" s="239" t="s">
        <v>9</v>
      </c>
      <c r="B2" s="239"/>
      <c r="C2" s="239"/>
      <c r="D2" s="239"/>
      <c r="E2" s="239"/>
      <c r="F2" s="239"/>
    </row>
    <row r="3" ht="2.25" customHeight="1" spans="1:6">
      <c r="A3" s="240"/>
      <c r="B3" s="240"/>
      <c r="C3" s="240"/>
      <c r="D3" s="240"/>
      <c r="E3" s="240"/>
      <c r="F3" s="241"/>
    </row>
    <row r="4" spans="1:6">
      <c r="A4" s="242"/>
      <c r="B4" s="243"/>
      <c r="C4" s="243"/>
      <c r="D4" s="243"/>
      <c r="E4" s="244" t="s">
        <v>10</v>
      </c>
      <c r="F4" s="244"/>
    </row>
    <row r="5" ht="42.75" customHeight="1" spans="1:6">
      <c r="A5" s="245" t="s">
        <v>11</v>
      </c>
      <c r="B5" s="246" t="s">
        <v>12</v>
      </c>
      <c r="C5" s="246" t="s">
        <v>13</v>
      </c>
      <c r="D5" s="246" t="s">
        <v>14</v>
      </c>
      <c r="E5" s="246" t="s">
        <v>15</v>
      </c>
      <c r="F5" s="247" t="s">
        <v>16</v>
      </c>
    </row>
    <row r="6" spans="1:6">
      <c r="A6" s="248" t="s">
        <v>17</v>
      </c>
      <c r="B6" s="249">
        <v>21307</v>
      </c>
      <c r="C6" s="249">
        <v>17616</v>
      </c>
      <c r="D6" s="249">
        <v>16922</v>
      </c>
      <c r="E6" s="249">
        <f>D6-C6</f>
        <v>-694</v>
      </c>
      <c r="F6" s="250">
        <f>E6/C6*100</f>
        <v>-3.93960036330608</v>
      </c>
    </row>
    <row r="7" spans="1:6">
      <c r="A7" s="251" t="s">
        <v>18</v>
      </c>
      <c r="B7" s="219">
        <v>5855</v>
      </c>
      <c r="C7" s="219">
        <v>2307</v>
      </c>
      <c r="D7" s="219">
        <v>9208</v>
      </c>
      <c r="E7" s="249">
        <f t="shared" ref="E7:E47" si="0">D7-C7</f>
        <v>6901</v>
      </c>
      <c r="F7" s="250">
        <f>E7/C7*100</f>
        <v>299.13307325531</v>
      </c>
    </row>
    <row r="8" spans="1:6">
      <c r="A8" s="251" t="s">
        <v>19</v>
      </c>
      <c r="B8" s="219">
        <v>4847</v>
      </c>
      <c r="C8" s="219">
        <v>7344</v>
      </c>
      <c r="D8" s="219">
        <v>60</v>
      </c>
      <c r="E8" s="249">
        <f t="shared" si="0"/>
        <v>-7284</v>
      </c>
      <c r="F8" s="250">
        <f>E8/C8*100</f>
        <v>-99.1830065359477</v>
      </c>
    </row>
    <row r="9" spans="1:6">
      <c r="A9" s="251" t="s">
        <v>20</v>
      </c>
      <c r="B9" s="219">
        <v>926</v>
      </c>
      <c r="C9" s="219">
        <v>1597</v>
      </c>
      <c r="D9" s="219">
        <v>1534</v>
      </c>
      <c r="E9" s="249">
        <f t="shared" si="0"/>
        <v>-63</v>
      </c>
      <c r="F9" s="250">
        <f t="shared" ref="F9:F47" si="1">E9/C9*100</f>
        <v>-3.9448966812774</v>
      </c>
    </row>
    <row r="10" spans="1:6">
      <c r="A10" s="251" t="s">
        <v>21</v>
      </c>
      <c r="B10" s="219"/>
      <c r="C10" s="219"/>
      <c r="D10" s="219"/>
      <c r="E10" s="249">
        <f t="shared" si="0"/>
        <v>0</v>
      </c>
      <c r="F10" s="250"/>
    </row>
    <row r="11" spans="1:6">
      <c r="A11" s="251" t="s">
        <v>22</v>
      </c>
      <c r="B11" s="219">
        <v>725</v>
      </c>
      <c r="C11" s="219">
        <v>550</v>
      </c>
      <c r="D11" s="219">
        <v>529</v>
      </c>
      <c r="E11" s="249">
        <f t="shared" si="0"/>
        <v>-21</v>
      </c>
      <c r="F11" s="250">
        <f t="shared" si="1"/>
        <v>-3.81818181818182</v>
      </c>
    </row>
    <row r="12" spans="1:6">
      <c r="A12" s="251" t="s">
        <v>23</v>
      </c>
      <c r="B12" s="219"/>
      <c r="C12" s="219"/>
      <c r="D12" s="219"/>
      <c r="E12" s="249">
        <f t="shared" si="0"/>
        <v>0</v>
      </c>
      <c r="F12" s="250"/>
    </row>
    <row r="13" spans="1:6">
      <c r="A13" s="251" t="s">
        <v>24</v>
      </c>
      <c r="B13" s="219">
        <v>1441</v>
      </c>
      <c r="C13" s="219">
        <v>1586</v>
      </c>
      <c r="D13" s="219">
        <v>1525</v>
      </c>
      <c r="E13" s="249">
        <f t="shared" si="0"/>
        <v>-61</v>
      </c>
      <c r="F13" s="250">
        <f t="shared" si="1"/>
        <v>-3.84615384615385</v>
      </c>
    </row>
    <row r="14" spans="1:6">
      <c r="A14" s="251" t="s">
        <v>25</v>
      </c>
      <c r="B14" s="219">
        <v>621</v>
      </c>
      <c r="C14" s="219">
        <v>327</v>
      </c>
      <c r="D14" s="219">
        <v>314</v>
      </c>
      <c r="E14" s="249">
        <f t="shared" si="0"/>
        <v>-13</v>
      </c>
      <c r="F14" s="250">
        <f t="shared" si="1"/>
        <v>-3.97553516819572</v>
      </c>
    </row>
    <row r="15" spans="1:6">
      <c r="A15" s="251" t="s">
        <v>26</v>
      </c>
      <c r="B15" s="219">
        <v>606</v>
      </c>
      <c r="C15" s="219">
        <v>784</v>
      </c>
      <c r="D15" s="219">
        <v>753</v>
      </c>
      <c r="E15" s="249">
        <f t="shared" si="0"/>
        <v>-31</v>
      </c>
      <c r="F15" s="250">
        <f t="shared" si="1"/>
        <v>-3.95408163265306</v>
      </c>
    </row>
    <row r="16" spans="1:6">
      <c r="A16" s="251" t="s">
        <v>27</v>
      </c>
      <c r="B16" s="219">
        <v>671</v>
      </c>
      <c r="C16" s="219">
        <v>451</v>
      </c>
      <c r="D16" s="219">
        <v>433</v>
      </c>
      <c r="E16" s="249">
        <f t="shared" si="0"/>
        <v>-18</v>
      </c>
      <c r="F16" s="250">
        <f t="shared" si="1"/>
        <v>-3.99113082039911</v>
      </c>
    </row>
    <row r="17" spans="1:6">
      <c r="A17" s="251" t="s">
        <v>28</v>
      </c>
      <c r="B17" s="219">
        <v>338</v>
      </c>
      <c r="C17" s="219">
        <v>527</v>
      </c>
      <c r="D17" s="219">
        <v>506</v>
      </c>
      <c r="E17" s="249">
        <f t="shared" si="0"/>
        <v>-21</v>
      </c>
      <c r="F17" s="250">
        <f t="shared" si="1"/>
        <v>-3.98481973434535</v>
      </c>
    </row>
    <row r="18" spans="1:6">
      <c r="A18" s="251" t="s">
        <v>29</v>
      </c>
      <c r="B18" s="219">
        <v>545</v>
      </c>
      <c r="C18" s="219">
        <v>516</v>
      </c>
      <c r="D18" s="219">
        <v>496</v>
      </c>
      <c r="E18" s="249">
        <f t="shared" si="0"/>
        <v>-20</v>
      </c>
      <c r="F18" s="250">
        <f t="shared" si="1"/>
        <v>-3.87596899224806</v>
      </c>
    </row>
    <row r="19" spans="1:6">
      <c r="A19" s="251" t="s">
        <v>30</v>
      </c>
      <c r="B19" s="219">
        <v>3690</v>
      </c>
      <c r="C19" s="219">
        <v>154</v>
      </c>
      <c r="D19" s="219">
        <v>148</v>
      </c>
      <c r="E19" s="249">
        <f t="shared" si="0"/>
        <v>-6</v>
      </c>
      <c r="F19" s="250">
        <f t="shared" si="1"/>
        <v>-3.8961038961039</v>
      </c>
    </row>
    <row r="20" spans="1:6">
      <c r="A20" s="251" t="s">
        <v>31</v>
      </c>
      <c r="B20" s="252">
        <v>1042</v>
      </c>
      <c r="C20" s="219">
        <v>1473</v>
      </c>
      <c r="D20" s="252">
        <v>1416</v>
      </c>
      <c r="E20" s="249">
        <f t="shared" si="0"/>
        <v>-57</v>
      </c>
      <c r="F20" s="250">
        <f t="shared" si="1"/>
        <v>-3.86965376782077</v>
      </c>
    </row>
    <row r="21" spans="1:6">
      <c r="A21" s="251" t="s">
        <v>32</v>
      </c>
      <c r="B21" s="252"/>
      <c r="C21" s="219"/>
      <c r="D21" s="252"/>
      <c r="E21" s="249">
        <f t="shared" si="0"/>
        <v>0</v>
      </c>
      <c r="F21" s="250"/>
    </row>
    <row r="22" spans="1:6">
      <c r="A22" s="251" t="s">
        <v>33</v>
      </c>
      <c r="B22" s="252"/>
      <c r="C22" s="219"/>
      <c r="D22" s="252"/>
      <c r="E22" s="249">
        <f t="shared" si="0"/>
        <v>0</v>
      </c>
      <c r="F22" s="250"/>
    </row>
    <row r="23" spans="1:6">
      <c r="A23" s="248" t="s">
        <v>34</v>
      </c>
      <c r="B23" s="252">
        <v>9131</v>
      </c>
      <c r="C23" s="252">
        <v>7107</v>
      </c>
      <c r="D23" s="252">
        <v>6580</v>
      </c>
      <c r="E23" s="249">
        <f t="shared" si="0"/>
        <v>-527</v>
      </c>
      <c r="F23" s="250">
        <f t="shared" si="1"/>
        <v>-7.41522442662164</v>
      </c>
    </row>
    <row r="24" spans="1:6">
      <c r="A24" s="251" t="s">
        <v>35</v>
      </c>
      <c r="B24" s="219">
        <v>1412</v>
      </c>
      <c r="C24" s="219">
        <v>1899</v>
      </c>
      <c r="D24" s="219">
        <v>1758</v>
      </c>
      <c r="E24" s="249">
        <f t="shared" si="0"/>
        <v>-141</v>
      </c>
      <c r="F24" s="250">
        <f t="shared" si="1"/>
        <v>-7.42496050552923</v>
      </c>
    </row>
    <row r="25" spans="1:6">
      <c r="A25" s="251" t="s">
        <v>36</v>
      </c>
      <c r="B25" s="219">
        <v>550</v>
      </c>
      <c r="C25" s="219">
        <v>275</v>
      </c>
      <c r="D25" s="219">
        <v>255</v>
      </c>
      <c r="E25" s="249">
        <f t="shared" si="0"/>
        <v>-20</v>
      </c>
      <c r="F25" s="250">
        <f t="shared" si="1"/>
        <v>-7.27272727272727</v>
      </c>
    </row>
    <row r="26" spans="1:6">
      <c r="A26" s="251" t="s">
        <v>37</v>
      </c>
      <c r="B26" s="219">
        <v>2296</v>
      </c>
      <c r="C26" s="219">
        <v>1420</v>
      </c>
      <c r="D26" s="219">
        <v>1315</v>
      </c>
      <c r="E26" s="249">
        <f t="shared" si="0"/>
        <v>-105</v>
      </c>
      <c r="F26" s="250">
        <f t="shared" si="1"/>
        <v>-7.3943661971831</v>
      </c>
    </row>
    <row r="27" spans="1:6">
      <c r="A27" s="251" t="s">
        <v>38</v>
      </c>
      <c r="D27" s="219"/>
      <c r="E27" s="249">
        <f t="shared" si="0"/>
        <v>0</v>
      </c>
      <c r="F27" s="250"/>
    </row>
    <row r="28" spans="1:6">
      <c r="A28" s="251" t="s">
        <v>39</v>
      </c>
      <c r="B28" s="219">
        <v>2990</v>
      </c>
      <c r="C28" s="219">
        <v>2540</v>
      </c>
      <c r="D28" s="219">
        <v>2352</v>
      </c>
      <c r="E28" s="249">
        <f t="shared" si="0"/>
        <v>-188</v>
      </c>
      <c r="F28" s="250">
        <f t="shared" si="1"/>
        <v>-7.40157480314961</v>
      </c>
    </row>
    <row r="29" spans="1:6">
      <c r="A29" s="251" t="s">
        <v>40</v>
      </c>
      <c r="B29" s="219"/>
      <c r="C29" s="219">
        <v>56</v>
      </c>
      <c r="D29" s="219">
        <v>52</v>
      </c>
      <c r="E29" s="249">
        <f t="shared" si="0"/>
        <v>-4</v>
      </c>
      <c r="F29" s="250">
        <f t="shared" si="1"/>
        <v>-7.14285714285714</v>
      </c>
    </row>
    <row r="30" spans="1:6">
      <c r="A30" s="251" t="s">
        <v>41</v>
      </c>
      <c r="B30" s="219"/>
      <c r="C30" s="219">
        <v>20</v>
      </c>
      <c r="D30" s="219">
        <v>19</v>
      </c>
      <c r="E30" s="249">
        <f t="shared" si="0"/>
        <v>-1</v>
      </c>
      <c r="F30" s="250">
        <f t="shared" si="1"/>
        <v>-5</v>
      </c>
    </row>
    <row r="31" spans="1:6">
      <c r="A31" s="251" t="s">
        <v>42</v>
      </c>
      <c r="B31" s="219">
        <v>1883</v>
      </c>
      <c r="C31" s="219">
        <v>897</v>
      </c>
      <c r="D31" s="219">
        <v>829</v>
      </c>
      <c r="E31" s="249">
        <f t="shared" si="0"/>
        <v>-68</v>
      </c>
      <c r="F31" s="250">
        <f t="shared" si="1"/>
        <v>-7.58082497212932</v>
      </c>
    </row>
    <row r="32" spans="1:6">
      <c r="A32" s="251"/>
      <c r="B32" s="219"/>
      <c r="C32" s="219"/>
      <c r="D32" s="219"/>
      <c r="E32" s="249">
        <f t="shared" si="0"/>
        <v>0</v>
      </c>
      <c r="F32" s="250"/>
    </row>
    <row r="33" spans="1:6">
      <c r="A33" s="245" t="s">
        <v>43</v>
      </c>
      <c r="B33" s="252">
        <f>B23+B6</f>
        <v>30438</v>
      </c>
      <c r="C33" s="252">
        <f>C23+C6</f>
        <v>24723</v>
      </c>
      <c r="D33" s="252">
        <f>D23+D6</f>
        <v>23502</v>
      </c>
      <c r="E33" s="249">
        <f t="shared" si="0"/>
        <v>-1221</v>
      </c>
      <c r="F33" s="250">
        <f t="shared" si="1"/>
        <v>-4.93872102900133</v>
      </c>
    </row>
    <row r="34" spans="1:6">
      <c r="A34" s="245"/>
      <c r="B34" s="252"/>
      <c r="C34" s="252"/>
      <c r="D34" s="252"/>
      <c r="E34" s="253"/>
      <c r="F34" s="250"/>
    </row>
    <row r="35" s="236" customFormat="1" spans="1:6">
      <c r="A35" s="100" t="s">
        <v>44</v>
      </c>
      <c r="B35" s="219">
        <v>145581</v>
      </c>
      <c r="C35" s="219">
        <v>341598</v>
      </c>
      <c r="D35" s="219">
        <v>146452</v>
      </c>
      <c r="E35" s="249">
        <f t="shared" si="0"/>
        <v>-195146</v>
      </c>
      <c r="F35" s="250">
        <f t="shared" si="1"/>
        <v>-57.1273836497872</v>
      </c>
    </row>
    <row r="36" spans="1:6">
      <c r="A36" s="100" t="s">
        <v>45</v>
      </c>
      <c r="B36" s="219">
        <v>145581</v>
      </c>
      <c r="C36" s="219">
        <v>341598</v>
      </c>
      <c r="D36" s="219">
        <v>146452</v>
      </c>
      <c r="E36" s="249">
        <f t="shared" si="0"/>
        <v>-195146</v>
      </c>
      <c r="F36" s="250">
        <f t="shared" si="1"/>
        <v>-57.1273836497872</v>
      </c>
    </row>
    <row r="37" spans="1:6">
      <c r="A37" s="100" t="s">
        <v>46</v>
      </c>
      <c r="B37" s="219">
        <v>1983</v>
      </c>
      <c r="C37" s="219">
        <v>8413</v>
      </c>
      <c r="D37" s="219">
        <v>8413</v>
      </c>
      <c r="E37" s="249">
        <f t="shared" si="0"/>
        <v>0</v>
      </c>
      <c r="F37" s="250">
        <f t="shared" si="1"/>
        <v>0</v>
      </c>
    </row>
    <row r="38" spans="1:6">
      <c r="A38" s="100" t="s">
        <v>47</v>
      </c>
      <c r="B38" s="219">
        <v>100820</v>
      </c>
      <c r="C38" s="219">
        <v>197101</v>
      </c>
      <c r="D38" s="219">
        <v>103333</v>
      </c>
      <c r="E38" s="249">
        <f t="shared" si="0"/>
        <v>-93768</v>
      </c>
      <c r="F38" s="250">
        <f t="shared" si="1"/>
        <v>-47.573579028011</v>
      </c>
    </row>
    <row r="39" spans="1:6">
      <c r="A39" s="100" t="s">
        <v>48</v>
      </c>
      <c r="B39" s="219">
        <v>42778</v>
      </c>
      <c r="C39" s="219">
        <v>136084</v>
      </c>
      <c r="D39" s="219">
        <v>34706</v>
      </c>
      <c r="E39" s="249">
        <f t="shared" si="0"/>
        <v>-101378</v>
      </c>
      <c r="F39" s="250">
        <f t="shared" si="1"/>
        <v>-74.4966344316746</v>
      </c>
    </row>
    <row r="40" spans="1:6">
      <c r="A40" s="254" t="s">
        <v>49</v>
      </c>
      <c r="B40" s="219"/>
      <c r="C40" s="219">
        <v>35647</v>
      </c>
      <c r="D40" s="219"/>
      <c r="E40" s="249">
        <f t="shared" si="0"/>
        <v>-35647</v>
      </c>
      <c r="F40" s="250">
        <f t="shared" si="1"/>
        <v>-100</v>
      </c>
    </row>
    <row r="41" spans="1:6">
      <c r="A41" s="254" t="s">
        <v>50</v>
      </c>
      <c r="B41" s="219"/>
      <c r="C41" s="219">
        <v>101</v>
      </c>
      <c r="D41" s="219"/>
      <c r="E41" s="249">
        <f t="shared" si="0"/>
        <v>-101</v>
      </c>
      <c r="F41" s="250">
        <f t="shared" si="1"/>
        <v>-100</v>
      </c>
    </row>
    <row r="42" spans="1:6">
      <c r="A42" s="255" t="s">
        <v>51</v>
      </c>
      <c r="B42" s="219"/>
      <c r="C42" s="219"/>
      <c r="D42" s="219"/>
      <c r="E42" s="249">
        <f t="shared" si="0"/>
        <v>0</v>
      </c>
      <c r="F42" s="250"/>
    </row>
    <row r="43" spans="1:6">
      <c r="A43" s="254" t="s">
        <v>52</v>
      </c>
      <c r="B43" s="219">
        <v>3694</v>
      </c>
      <c r="C43" s="219">
        <v>3868</v>
      </c>
      <c r="D43" s="219">
        <v>1058</v>
      </c>
      <c r="E43" s="249">
        <f t="shared" si="0"/>
        <v>-2810</v>
      </c>
      <c r="F43" s="250">
        <f t="shared" si="1"/>
        <v>-72.6473629782834</v>
      </c>
    </row>
    <row r="44" spans="1:6">
      <c r="A44" s="254" t="s">
        <v>53</v>
      </c>
      <c r="B44" s="219">
        <v>4200</v>
      </c>
      <c r="C44" s="219">
        <v>4200</v>
      </c>
      <c r="D44" s="219">
        <v>2000</v>
      </c>
      <c r="E44" s="249">
        <f t="shared" si="0"/>
        <v>-2200</v>
      </c>
      <c r="F44" s="250">
        <f t="shared" si="1"/>
        <v>-52.3809523809524</v>
      </c>
    </row>
    <row r="45" spans="1:6">
      <c r="A45" s="254"/>
      <c r="B45" s="219"/>
      <c r="C45" s="219"/>
      <c r="D45" s="219"/>
      <c r="E45" s="249">
        <f t="shared" si="0"/>
        <v>0</v>
      </c>
      <c r="F45" s="250"/>
    </row>
    <row r="46" spans="1:6">
      <c r="A46" s="254"/>
      <c r="B46" s="219"/>
      <c r="C46" s="219"/>
      <c r="D46" s="219"/>
      <c r="E46" s="249">
        <f t="shared" si="0"/>
        <v>0</v>
      </c>
      <c r="F46" s="250"/>
    </row>
    <row r="47" spans="1:6">
      <c r="A47" s="245" t="s">
        <v>54</v>
      </c>
      <c r="B47" s="252">
        <f>SUM(B33,B35,B43:B44)</f>
        <v>183913</v>
      </c>
      <c r="C47" s="252">
        <f>SUM(C33,C35,C40:C44)</f>
        <v>410137</v>
      </c>
      <c r="D47" s="252">
        <f>SUM(D33,D35,D43:D44)</f>
        <v>173012</v>
      </c>
      <c r="E47" s="249">
        <f t="shared" si="0"/>
        <v>-237125</v>
      </c>
      <c r="F47" s="250">
        <f t="shared" si="1"/>
        <v>-57.8160468331314</v>
      </c>
    </row>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sheetData>
  <mergeCells count="3">
    <mergeCell ref="E1:F1"/>
    <mergeCell ref="A2:F2"/>
    <mergeCell ref="E4:F4"/>
  </mergeCells>
  <printOptions horizontalCentered="1" verticalCentered="1"/>
  <pageMargins left="0.551181102362205" right="0.551181102362205" top="0.708661417322835" bottom="0.708661417322835" header="0.393700787401575" footer="0.393700787401575"/>
  <pageSetup paperSize="9" orientation="portrait" useFirstPageNumber="1" horizontalDpi="600" vertic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3"/>
  <sheetViews>
    <sheetView showZeros="0" zoomScalePageLayoutView="0" workbookViewId="0">
      <pane xSplit="1" ySplit="7" topLeftCell="B8" activePane="bottomRight" state="frozen"/>
      <selection/>
      <selection pane="topRight"/>
      <selection pane="bottomLeft"/>
      <selection pane="bottomRight" activeCell="F12" sqref="F12"/>
    </sheetView>
  </sheetViews>
  <sheetFormatPr defaultColWidth="9" defaultRowHeight="15.6" outlineLevelCol="5"/>
  <cols>
    <col min="1" max="1" width="27.375" customWidth="1"/>
    <col min="2" max="2" width="11.25" style="201" customWidth="1"/>
    <col min="3" max="3" width="11.75" style="201" customWidth="1"/>
    <col min="4" max="4" width="10.625" hidden="1" customWidth="1"/>
    <col min="5" max="5" width="11.25" customWidth="1"/>
    <col min="6" max="6" width="10.625" style="202" customWidth="1"/>
  </cols>
  <sheetData>
    <row r="1" hidden="1" spans="5:6">
      <c r="E1" s="203"/>
      <c r="F1" s="203"/>
    </row>
    <row r="2" hidden="1" spans="5:6">
      <c r="E2" s="203"/>
      <c r="F2" s="204"/>
    </row>
    <row r="3" hidden="1" spans="5:6">
      <c r="E3" s="203"/>
      <c r="F3" s="204"/>
    </row>
    <row r="4" ht="15" customHeight="1" spans="1:6">
      <c r="A4" s="205"/>
      <c r="B4" s="205"/>
      <c r="C4" s="205"/>
      <c r="D4" s="205"/>
      <c r="E4" s="206" t="s">
        <v>55</v>
      </c>
      <c r="F4" s="206"/>
    </row>
    <row r="5" ht="36.75" customHeight="1" spans="1:6">
      <c r="A5" s="207" t="s">
        <v>56</v>
      </c>
      <c r="B5" s="207"/>
      <c r="C5" s="207"/>
      <c r="D5" s="207"/>
      <c r="E5" s="207"/>
      <c r="F5" s="207"/>
    </row>
    <row r="6" spans="1:6">
      <c r="A6" s="208"/>
      <c r="B6" s="209"/>
      <c r="C6" s="209"/>
      <c r="D6" s="209"/>
      <c r="E6" s="210" t="s">
        <v>10</v>
      </c>
      <c r="F6" s="210"/>
    </row>
    <row r="7" ht="31.5" customHeight="1" spans="1:6">
      <c r="A7" s="211" t="s">
        <v>11</v>
      </c>
      <c r="B7" s="212" t="s">
        <v>12</v>
      </c>
      <c r="C7" s="212" t="s">
        <v>14</v>
      </c>
      <c r="D7" s="212" t="s">
        <v>57</v>
      </c>
      <c r="E7" s="212" t="s">
        <v>58</v>
      </c>
      <c r="F7" s="213" t="s">
        <v>59</v>
      </c>
    </row>
    <row r="8" spans="1:6">
      <c r="A8" s="214" t="s">
        <v>60</v>
      </c>
      <c r="B8" s="215">
        <v>21933</v>
      </c>
      <c r="C8" s="216">
        <v>21557</v>
      </c>
      <c r="D8" s="216"/>
      <c r="E8" s="217">
        <f>C8-B8</f>
        <v>-376</v>
      </c>
      <c r="F8" s="218">
        <f>E8/B8*100</f>
        <v>-1.71431176765604</v>
      </c>
    </row>
    <row r="9" spans="1:6">
      <c r="A9" s="214" t="s">
        <v>61</v>
      </c>
      <c r="B9" s="217"/>
      <c r="C9" s="216"/>
      <c r="D9" s="216"/>
      <c r="E9" s="217">
        <f t="shared" ref="E9:E33" si="0">C9-B9</f>
        <v>0</v>
      </c>
      <c r="F9" s="218"/>
    </row>
    <row r="10" spans="1:6">
      <c r="A10" s="214" t="s">
        <v>62</v>
      </c>
      <c r="B10" s="217"/>
      <c r="C10" s="216"/>
      <c r="D10" s="216"/>
      <c r="E10" s="217">
        <f t="shared" si="0"/>
        <v>0</v>
      </c>
      <c r="F10" s="218"/>
    </row>
    <row r="11" spans="1:6">
      <c r="A11" s="214" t="s">
        <v>63</v>
      </c>
      <c r="B11" s="217">
        <v>5114</v>
      </c>
      <c r="C11" s="216">
        <v>5494</v>
      </c>
      <c r="D11" s="216"/>
      <c r="E11" s="217">
        <f t="shared" si="0"/>
        <v>380</v>
      </c>
      <c r="F11" s="218">
        <f t="shared" ref="F11:F33" si="1">E11/B11*100</f>
        <v>7.43058271411811</v>
      </c>
    </row>
    <row r="12" spans="1:6">
      <c r="A12" s="214" t="s">
        <v>64</v>
      </c>
      <c r="B12" s="217">
        <v>55783</v>
      </c>
      <c r="C12" s="216">
        <v>62716</v>
      </c>
      <c r="D12" s="216"/>
      <c r="E12" s="217">
        <f t="shared" si="0"/>
        <v>6933</v>
      </c>
      <c r="F12" s="218">
        <f t="shared" si="1"/>
        <v>12.428517648746</v>
      </c>
    </row>
    <row r="13" spans="1:6">
      <c r="A13" s="214" t="s">
        <v>65</v>
      </c>
      <c r="B13" s="217">
        <v>242</v>
      </c>
      <c r="C13" s="216">
        <v>216</v>
      </c>
      <c r="D13" s="216"/>
      <c r="E13" s="217">
        <f t="shared" si="0"/>
        <v>-26</v>
      </c>
      <c r="F13" s="218">
        <f t="shared" si="1"/>
        <v>-10.7438016528926</v>
      </c>
    </row>
    <row r="14" spans="1:6">
      <c r="A14" s="214" t="s">
        <v>66</v>
      </c>
      <c r="B14" s="217">
        <v>1478</v>
      </c>
      <c r="C14" s="216">
        <v>1282</v>
      </c>
      <c r="D14" s="216"/>
      <c r="E14" s="217">
        <f t="shared" si="0"/>
        <v>-196</v>
      </c>
      <c r="F14" s="218">
        <f t="shared" si="1"/>
        <v>-13.2611637347767</v>
      </c>
    </row>
    <row r="15" spans="1:6">
      <c r="A15" s="214" t="s">
        <v>67</v>
      </c>
      <c r="B15" s="217">
        <v>24911</v>
      </c>
      <c r="C15" s="216">
        <v>31880</v>
      </c>
      <c r="D15" s="216"/>
      <c r="E15" s="217">
        <f t="shared" si="0"/>
        <v>6969</v>
      </c>
      <c r="F15" s="218">
        <f t="shared" si="1"/>
        <v>27.9755931114769</v>
      </c>
    </row>
    <row r="16" spans="1:6">
      <c r="A16" s="214" t="s">
        <v>68</v>
      </c>
      <c r="B16" s="217">
        <v>30852</v>
      </c>
      <c r="C16" s="216">
        <v>24880</v>
      </c>
      <c r="D16" s="216"/>
      <c r="E16" s="217">
        <f t="shared" si="0"/>
        <v>-5972</v>
      </c>
      <c r="F16" s="218">
        <f t="shared" si="1"/>
        <v>-19.3569298586802</v>
      </c>
    </row>
    <row r="17" spans="1:6">
      <c r="A17" s="214" t="s">
        <v>69</v>
      </c>
      <c r="B17" s="219">
        <v>967</v>
      </c>
      <c r="C17" s="216">
        <v>1163</v>
      </c>
      <c r="D17" s="216"/>
      <c r="E17" s="217">
        <f t="shared" si="0"/>
        <v>196</v>
      </c>
      <c r="F17" s="218">
        <f t="shared" si="1"/>
        <v>20.2688728024819</v>
      </c>
    </row>
    <row r="18" spans="1:6">
      <c r="A18" s="214" t="s">
        <v>70</v>
      </c>
      <c r="B18" s="217">
        <v>1917</v>
      </c>
      <c r="C18" s="216">
        <v>1584</v>
      </c>
      <c r="D18" s="216"/>
      <c r="E18" s="217">
        <f t="shared" si="0"/>
        <v>-333</v>
      </c>
      <c r="F18" s="218">
        <f t="shared" si="1"/>
        <v>-17.3708920187793</v>
      </c>
    </row>
    <row r="19" spans="1:6">
      <c r="A19" s="214" t="s">
        <v>71</v>
      </c>
      <c r="B19" s="217">
        <v>22276</v>
      </c>
      <c r="C19" s="216">
        <v>10119</v>
      </c>
      <c r="D19" s="216"/>
      <c r="E19" s="217">
        <f t="shared" si="0"/>
        <v>-12157</v>
      </c>
      <c r="F19" s="218">
        <f t="shared" si="1"/>
        <v>-54.5744298796911</v>
      </c>
    </row>
    <row r="20" ht="15" customHeight="1" spans="1:6">
      <c r="A20" s="214" t="s">
        <v>72</v>
      </c>
      <c r="B20" s="217">
        <v>1486</v>
      </c>
      <c r="C20" s="216">
        <v>1494</v>
      </c>
      <c r="D20" s="216"/>
      <c r="E20" s="217">
        <f t="shared" si="0"/>
        <v>8</v>
      </c>
      <c r="F20" s="218">
        <f t="shared" si="1"/>
        <v>0.53835800807537</v>
      </c>
    </row>
    <row r="21" spans="1:6">
      <c r="A21" s="214" t="s">
        <v>73</v>
      </c>
      <c r="B21" s="217"/>
      <c r="C21" s="216"/>
      <c r="D21" s="216"/>
      <c r="E21" s="217">
        <f t="shared" si="0"/>
        <v>0</v>
      </c>
      <c r="F21" s="218"/>
    </row>
    <row r="22" spans="1:6">
      <c r="A22" s="214" t="s">
        <v>74</v>
      </c>
      <c r="B22" s="217">
        <v>349</v>
      </c>
      <c r="C22" s="216">
        <v>220</v>
      </c>
      <c r="D22" s="216"/>
      <c r="E22" s="217">
        <f t="shared" si="0"/>
        <v>-129</v>
      </c>
      <c r="F22" s="218">
        <f t="shared" si="1"/>
        <v>-36.9627507163324</v>
      </c>
    </row>
    <row r="23" spans="1:6">
      <c r="A23" s="214" t="s">
        <v>75</v>
      </c>
      <c r="B23" s="217"/>
      <c r="C23" s="216"/>
      <c r="D23" s="216"/>
      <c r="E23" s="217">
        <f t="shared" si="0"/>
        <v>0</v>
      </c>
      <c r="F23" s="218"/>
    </row>
    <row r="24" spans="1:6">
      <c r="A24" s="214" t="s">
        <v>76</v>
      </c>
      <c r="B24" s="217"/>
      <c r="C24" s="216"/>
      <c r="D24" s="216"/>
      <c r="E24" s="217">
        <f t="shared" si="0"/>
        <v>0</v>
      </c>
      <c r="F24" s="218"/>
    </row>
    <row r="25" spans="1:6">
      <c r="A25" s="214" t="s">
        <v>77</v>
      </c>
      <c r="B25" s="217">
        <v>577</v>
      </c>
      <c r="C25" s="216">
        <v>832</v>
      </c>
      <c r="D25" s="216"/>
      <c r="E25" s="217">
        <f t="shared" si="0"/>
        <v>255</v>
      </c>
      <c r="F25" s="218">
        <f t="shared" si="1"/>
        <v>44.1941074523397</v>
      </c>
    </row>
    <row r="26" spans="1:6">
      <c r="A26" s="214" t="s">
        <v>78</v>
      </c>
      <c r="B26" s="217">
        <v>5668</v>
      </c>
      <c r="C26" s="216">
        <v>3907</v>
      </c>
      <c r="D26" s="216"/>
      <c r="E26" s="217">
        <f t="shared" si="0"/>
        <v>-1761</v>
      </c>
      <c r="F26" s="218">
        <f t="shared" si="1"/>
        <v>-31.0691601976006</v>
      </c>
    </row>
    <row r="27" spans="1:6">
      <c r="A27" s="214" t="s">
        <v>79</v>
      </c>
      <c r="B27" s="217"/>
      <c r="C27" s="216"/>
      <c r="D27" s="216"/>
      <c r="E27" s="217">
        <f t="shared" si="0"/>
        <v>0</v>
      </c>
      <c r="F27" s="218"/>
    </row>
    <row r="28" spans="1:6">
      <c r="A28" s="214" t="s">
        <v>80</v>
      </c>
      <c r="B28" s="217"/>
      <c r="C28" s="216"/>
      <c r="D28" s="216"/>
      <c r="E28" s="217">
        <f t="shared" si="0"/>
        <v>0</v>
      </c>
      <c r="F28" s="218"/>
    </row>
    <row r="29" spans="1:6">
      <c r="A29" s="214" t="s">
        <v>81</v>
      </c>
      <c r="B29" s="217"/>
      <c r="C29" s="216"/>
      <c r="D29" s="216"/>
      <c r="E29" s="217">
        <f t="shared" si="0"/>
        <v>0</v>
      </c>
      <c r="F29" s="218"/>
    </row>
    <row r="30" spans="1:6">
      <c r="A30" s="214" t="s">
        <v>82</v>
      </c>
      <c r="B30" s="219"/>
      <c r="C30" s="216"/>
      <c r="D30" s="216"/>
      <c r="E30" s="217">
        <f t="shared" si="0"/>
        <v>0</v>
      </c>
      <c r="F30" s="218"/>
    </row>
    <row r="31" spans="1:6">
      <c r="A31" s="214" t="s">
        <v>83</v>
      </c>
      <c r="B31" s="219">
        <v>10360</v>
      </c>
      <c r="C31" s="217">
        <v>5668</v>
      </c>
      <c r="D31" s="217"/>
      <c r="E31" s="217">
        <f t="shared" si="0"/>
        <v>-4692</v>
      </c>
      <c r="F31" s="218">
        <f t="shared" si="1"/>
        <v>-45.2895752895753</v>
      </c>
    </row>
    <row r="32" spans="1:6">
      <c r="A32" s="220"/>
      <c r="B32" s="219"/>
      <c r="C32" s="219"/>
      <c r="D32" s="219"/>
      <c r="E32" s="217">
        <f t="shared" si="0"/>
        <v>0</v>
      </c>
      <c r="F32" s="218"/>
    </row>
    <row r="33" spans="1:6">
      <c r="A33" s="221" t="s">
        <v>84</v>
      </c>
      <c r="B33" s="222">
        <v>183913</v>
      </c>
      <c r="C33" s="222">
        <v>173012</v>
      </c>
      <c r="D33" s="222"/>
      <c r="E33" s="217">
        <f t="shared" si="0"/>
        <v>-10901</v>
      </c>
      <c r="F33" s="218">
        <f t="shared" si="1"/>
        <v>-5.92725908445841</v>
      </c>
    </row>
    <row r="34" spans="1:6">
      <c r="A34" s="221"/>
      <c r="B34" s="222"/>
      <c r="C34" s="222"/>
      <c r="D34" s="222"/>
      <c r="E34" s="222"/>
      <c r="F34" s="218"/>
    </row>
    <row r="35" spans="1:6">
      <c r="A35" s="223" t="s">
        <v>85</v>
      </c>
      <c r="B35" s="217"/>
      <c r="C35" s="217"/>
      <c r="D35" s="217"/>
      <c r="E35" s="217"/>
      <c r="F35" s="218"/>
    </row>
    <row r="36" spans="1:6">
      <c r="A36" s="223" t="s">
        <v>86</v>
      </c>
      <c r="B36" s="217"/>
      <c r="C36" s="217"/>
      <c r="D36" s="217"/>
      <c r="E36" s="217"/>
      <c r="F36" s="218"/>
    </row>
    <row r="37" spans="1:6">
      <c r="A37" s="223" t="s">
        <v>87</v>
      </c>
      <c r="B37" s="217"/>
      <c r="C37" s="217"/>
      <c r="D37" s="217"/>
      <c r="E37" s="217"/>
      <c r="F37" s="218"/>
    </row>
    <row r="38" spans="1:6">
      <c r="A38" s="223" t="s">
        <v>88</v>
      </c>
      <c r="B38" s="217"/>
      <c r="C38" s="217"/>
      <c r="D38" s="217"/>
      <c r="E38" s="217"/>
      <c r="F38" s="218"/>
    </row>
    <row r="39" spans="1:6">
      <c r="A39" s="224" t="s">
        <v>89</v>
      </c>
      <c r="B39" s="217"/>
      <c r="C39" s="217"/>
      <c r="D39" s="217"/>
      <c r="E39" s="217"/>
      <c r="F39" s="218"/>
    </row>
    <row r="40" spans="1:6">
      <c r="A40" s="224" t="s">
        <v>90</v>
      </c>
      <c r="B40" s="217"/>
      <c r="C40" s="217"/>
      <c r="D40" s="217"/>
      <c r="E40" s="217"/>
      <c r="F40" s="218"/>
    </row>
    <row r="41" spans="1:6">
      <c r="A41" s="225" t="s">
        <v>91</v>
      </c>
      <c r="B41" s="217"/>
      <c r="C41" s="217"/>
      <c r="D41" s="217"/>
      <c r="E41" s="217"/>
      <c r="F41" s="218"/>
    </row>
    <row r="42" spans="1:6">
      <c r="A42" s="225" t="s">
        <v>92</v>
      </c>
      <c r="B42" s="217"/>
      <c r="C42" s="226"/>
      <c r="D42" s="217"/>
      <c r="E42" s="217"/>
      <c r="F42" s="218"/>
    </row>
    <row r="43" spans="1:6">
      <c r="A43" s="227" t="s">
        <v>93</v>
      </c>
      <c r="B43" s="217"/>
      <c r="C43" s="217"/>
      <c r="D43" s="217"/>
      <c r="E43" s="217"/>
      <c r="F43" s="218"/>
    </row>
    <row r="44" spans="1:6">
      <c r="A44" s="228" t="s">
        <v>94</v>
      </c>
      <c r="B44" s="217"/>
      <c r="C44" s="217"/>
      <c r="D44" s="217"/>
      <c r="E44" s="217"/>
      <c r="F44" s="218"/>
    </row>
    <row r="45" spans="1:6">
      <c r="A45" s="229" t="s">
        <v>95</v>
      </c>
      <c r="B45" s="217"/>
      <c r="C45" s="217"/>
      <c r="D45" s="217"/>
      <c r="E45" s="217"/>
      <c r="F45" s="218"/>
    </row>
    <row r="46" spans="1:6">
      <c r="A46" s="229"/>
      <c r="B46" s="217"/>
      <c r="C46" s="217"/>
      <c r="D46" s="217"/>
      <c r="E46" s="217"/>
      <c r="F46" s="218"/>
    </row>
    <row r="47" spans="1:6">
      <c r="A47" s="229"/>
      <c r="B47" s="217"/>
      <c r="C47" s="217"/>
      <c r="D47" s="217"/>
      <c r="E47" s="217"/>
      <c r="F47" s="218"/>
    </row>
    <row r="48" spans="1:6">
      <c r="A48" s="229"/>
      <c r="B48" s="217"/>
      <c r="C48" s="217"/>
      <c r="D48" s="217"/>
      <c r="E48" s="217"/>
      <c r="F48" s="218"/>
    </row>
    <row r="49" spans="1:6">
      <c r="A49" s="230" t="s">
        <v>54</v>
      </c>
      <c r="B49" s="222">
        <v>183913</v>
      </c>
      <c r="C49" s="222">
        <v>173012</v>
      </c>
      <c r="D49" s="222"/>
      <c r="E49" s="217">
        <f>C49-B49</f>
        <v>-10901</v>
      </c>
      <c r="F49" s="218">
        <f>E49/B49</f>
        <v>-0.0592725908445841</v>
      </c>
    </row>
    <row r="55" hidden="1"/>
    <row r="56" hidden="1"/>
    <row r="57" hidden="1" spans="1:6">
      <c r="A57" s="231" t="s">
        <v>60</v>
      </c>
      <c r="B57" s="232">
        <v>110957</v>
      </c>
      <c r="C57" s="232">
        <v>149953.91</v>
      </c>
      <c r="D57" s="231"/>
      <c r="E57" s="231">
        <v>38996.91</v>
      </c>
      <c r="F57" s="233">
        <f t="shared" ref="F57:F70" si="2">C57/B57*100-100</f>
        <v>35.1459664554737</v>
      </c>
    </row>
    <row r="58" hidden="1" spans="1:6">
      <c r="A58" s="231" t="s">
        <v>62</v>
      </c>
      <c r="B58" s="232">
        <v>3600</v>
      </c>
      <c r="C58" s="232">
        <v>2608.86</v>
      </c>
      <c r="D58" s="231"/>
      <c r="E58" s="231">
        <v>-991.14</v>
      </c>
      <c r="F58" s="233">
        <f t="shared" si="2"/>
        <v>-27.5316666666667</v>
      </c>
    </row>
    <row r="59" hidden="1" spans="1:6">
      <c r="A59" s="231" t="s">
        <v>63</v>
      </c>
      <c r="B59" s="232">
        <v>76959</v>
      </c>
      <c r="C59" s="232">
        <v>90687.91</v>
      </c>
      <c r="D59" s="231"/>
      <c r="E59" s="231">
        <v>13728.91</v>
      </c>
      <c r="F59" s="233">
        <f t="shared" si="2"/>
        <v>17.8392520692836</v>
      </c>
    </row>
    <row r="60" hidden="1" spans="1:6">
      <c r="A60" s="231" t="s">
        <v>64</v>
      </c>
      <c r="B60" s="232">
        <v>233912</v>
      </c>
      <c r="C60" s="232">
        <v>307641.87</v>
      </c>
      <c r="D60" s="231"/>
      <c r="E60" s="231">
        <v>73729.87</v>
      </c>
      <c r="F60" s="233">
        <f t="shared" si="2"/>
        <v>31.5203452580458</v>
      </c>
    </row>
    <row r="61" hidden="1" spans="1:6">
      <c r="A61" s="231" t="s">
        <v>65</v>
      </c>
      <c r="B61" s="232">
        <v>38990</v>
      </c>
      <c r="C61" s="232">
        <v>51221.51</v>
      </c>
      <c r="D61" s="231"/>
      <c r="E61" s="231">
        <v>12231.51</v>
      </c>
      <c r="F61" s="233">
        <f t="shared" si="2"/>
        <v>31.3708899717876</v>
      </c>
    </row>
    <row r="62" hidden="1" spans="1:6">
      <c r="A62" s="231" t="s">
        <v>66</v>
      </c>
      <c r="B62" s="232">
        <v>40912</v>
      </c>
      <c r="C62" s="232">
        <v>56576.65</v>
      </c>
      <c r="D62" s="231"/>
      <c r="E62" s="231">
        <v>15664.65</v>
      </c>
      <c r="F62" s="233">
        <f t="shared" si="2"/>
        <v>38.2886439186547</v>
      </c>
    </row>
    <row r="63" hidden="1" spans="1:6">
      <c r="A63" s="231" t="s">
        <v>67</v>
      </c>
      <c r="B63" s="232">
        <v>350650</v>
      </c>
      <c r="C63" s="232">
        <v>655639.65</v>
      </c>
      <c r="D63" s="231"/>
      <c r="E63" s="231">
        <v>304989.65</v>
      </c>
      <c r="F63" s="233">
        <f t="shared" si="2"/>
        <v>86.9783687437616</v>
      </c>
    </row>
    <row r="64" hidden="1" spans="1:6">
      <c r="A64" s="231" t="s">
        <v>96</v>
      </c>
      <c r="B64" s="232">
        <v>144945</v>
      </c>
      <c r="C64" s="232">
        <v>167293.62</v>
      </c>
      <c r="D64" s="231"/>
      <c r="E64" s="231">
        <v>22348.62</v>
      </c>
      <c r="F64" s="233">
        <f t="shared" si="2"/>
        <v>15.4186898478733</v>
      </c>
    </row>
    <row r="65" hidden="1" spans="1:6">
      <c r="A65" s="231" t="s">
        <v>97</v>
      </c>
      <c r="B65" s="232">
        <v>90846</v>
      </c>
      <c r="C65" s="232">
        <v>225017.05</v>
      </c>
      <c r="D65" s="231"/>
      <c r="E65" s="231">
        <v>134171.05</v>
      </c>
      <c r="F65" s="233">
        <f t="shared" si="2"/>
        <v>147.690652312705</v>
      </c>
    </row>
    <row r="66" hidden="1" spans="1:6">
      <c r="A66" s="231" t="s">
        <v>72</v>
      </c>
      <c r="B66" s="232">
        <v>139596</v>
      </c>
      <c r="C66" s="232">
        <v>296998.81</v>
      </c>
      <c r="D66" s="231"/>
      <c r="E66" s="231">
        <v>157402.81</v>
      </c>
      <c r="F66" s="233">
        <f t="shared" si="2"/>
        <v>112.755960056162</v>
      </c>
    </row>
    <row r="67" hidden="1" spans="1:6">
      <c r="A67" s="231" t="s">
        <v>71</v>
      </c>
      <c r="B67" s="232">
        <v>213129</v>
      </c>
      <c r="C67" s="232">
        <v>315286.1</v>
      </c>
      <c r="D67" s="231"/>
      <c r="E67" s="231">
        <v>102157.1</v>
      </c>
      <c r="F67" s="233">
        <f t="shared" si="2"/>
        <v>47.9320505421599</v>
      </c>
    </row>
    <row r="68" hidden="1" spans="1:6">
      <c r="A68" s="231" t="s">
        <v>98</v>
      </c>
      <c r="B68" s="232">
        <v>223117</v>
      </c>
      <c r="C68" s="232">
        <v>275506.47</v>
      </c>
      <c r="D68" s="231"/>
      <c r="E68" s="231">
        <v>52389.47</v>
      </c>
      <c r="F68" s="233">
        <f t="shared" si="2"/>
        <v>23.4807163954338</v>
      </c>
    </row>
    <row r="69" hidden="1" spans="2:6">
      <c r="B69" s="201">
        <f>SUM(B57:B68)</f>
        <v>1667613</v>
      </c>
      <c r="C69" s="201">
        <f>SUM(C57:C68)</f>
        <v>2594432.41</v>
      </c>
      <c r="E69">
        <f>SUM(E57:E68)</f>
        <v>926819.41</v>
      </c>
      <c r="F69" s="233">
        <f t="shared" si="2"/>
        <v>55.5776076343852</v>
      </c>
    </row>
    <row r="70" hidden="1" spans="2:6">
      <c r="B70" s="234">
        <f>SUM(B33-B69)</f>
        <v>-1483700</v>
      </c>
      <c r="C70" s="234">
        <f>SUM(C33-C69)</f>
        <v>-2421420.41</v>
      </c>
      <c r="D70" s="235"/>
      <c r="E70" s="235">
        <f>SUM(E33-E69)</f>
        <v>-937720.41</v>
      </c>
      <c r="F70" s="233">
        <f t="shared" si="2"/>
        <v>63.2014834535284</v>
      </c>
    </row>
    <row r="71" hidden="1"/>
    <row r="72" hidden="1"/>
    <row r="73" hidden="1"/>
  </sheetData>
  <autoFilter xmlns:etc="http://www.wps.cn/officeDocument/2017/etCustomData" ref="A7:F33" etc:filterBottomFollowUsedRange="0">
    <extLst/>
  </autoFilter>
  <mergeCells count="4">
    <mergeCell ref="E1:F1"/>
    <mergeCell ref="E4:F4"/>
    <mergeCell ref="A5:F5"/>
    <mergeCell ref="E6:F6"/>
  </mergeCells>
  <printOptions horizontalCentered="1" verticalCentered="1"/>
  <pageMargins left="0.551181102362205" right="0.551181102362205" top="0.708661417322835" bottom="0.708661417322835" header="0.393700787401575" footer="0.393700787401575"/>
  <pageSetup paperSize="9" firstPageNumber="2" orientation="portrait" useFirstPageNumber="1"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U371"/>
  <sheetViews>
    <sheetView showZeros="0" workbookViewId="0">
      <pane ySplit="6" topLeftCell="A223" activePane="bottomLeft" state="frozen"/>
      <selection/>
      <selection pane="bottomLeft" activeCell="C365" sqref="C365"/>
    </sheetView>
  </sheetViews>
  <sheetFormatPr defaultColWidth="9" defaultRowHeight="14.25" customHeight="1"/>
  <cols>
    <col min="1" max="1" width="41.25" style="178" customWidth="1"/>
    <col min="2" max="2" width="11" style="179" customWidth="1"/>
    <col min="3" max="3" width="10.625" style="179" customWidth="1"/>
    <col min="4" max="4" width="11.625" style="180" customWidth="1"/>
    <col min="5" max="5" width="11.875" style="181" customWidth="1"/>
    <col min="6" max="229" width="9" style="178" customWidth="1"/>
    <col min="230" max="16384" width="9" style="182" customWidth="1"/>
  </cols>
  <sheetData>
    <row r="1" ht="5.25" customHeight="1"/>
    <row r="2" customHeight="1" spans="4:5">
      <c r="D2" s="183" t="s">
        <v>99</v>
      </c>
      <c r="E2" s="183"/>
    </row>
    <row r="3" ht="18" customHeight="1" spans="1:5">
      <c r="A3" s="184" t="s">
        <v>100</v>
      </c>
      <c r="B3" s="184"/>
      <c r="C3" s="184"/>
      <c r="D3" s="184"/>
      <c r="E3" s="184"/>
    </row>
    <row r="4" s="173" customFormat="1" ht="3.75" customHeight="1" spans="1:5">
      <c r="A4" s="184"/>
      <c r="B4" s="184"/>
      <c r="C4" s="184"/>
      <c r="D4" s="184"/>
      <c r="E4" s="184"/>
    </row>
    <row r="5" ht="15" customHeight="1" spans="1:5">
      <c r="A5" s="185"/>
      <c r="B5" s="186"/>
      <c r="C5" s="186"/>
      <c r="D5" s="187" t="s">
        <v>10</v>
      </c>
      <c r="E5" s="187"/>
    </row>
    <row r="6" s="174" customFormat="1" ht="36" customHeight="1" spans="1:229">
      <c r="A6" s="188" t="s">
        <v>101</v>
      </c>
      <c r="B6" s="189" t="s">
        <v>102</v>
      </c>
      <c r="C6" s="189" t="s">
        <v>103</v>
      </c>
      <c r="D6" s="189" t="s">
        <v>104</v>
      </c>
      <c r="E6" s="190" t="s">
        <v>105</v>
      </c>
      <c r="F6" s="191"/>
      <c r="G6" s="191"/>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c r="AG6" s="191"/>
      <c r="AH6" s="191"/>
      <c r="AI6" s="191"/>
      <c r="AJ6" s="191"/>
      <c r="AK6" s="191"/>
      <c r="AL6" s="191"/>
      <c r="AM6" s="191"/>
      <c r="AN6" s="191"/>
      <c r="AO6" s="191"/>
      <c r="AP6" s="191"/>
      <c r="AQ6" s="191"/>
      <c r="AR6" s="191"/>
      <c r="AS6" s="191"/>
      <c r="AT6" s="191"/>
      <c r="AU6" s="191"/>
      <c r="AV6" s="191"/>
      <c r="AW6" s="191"/>
      <c r="AX6" s="191"/>
      <c r="AY6" s="191"/>
      <c r="AZ6" s="191"/>
      <c r="BA6" s="191"/>
      <c r="BB6" s="191"/>
      <c r="BC6" s="191"/>
      <c r="BD6" s="191"/>
      <c r="BE6" s="191"/>
      <c r="BF6" s="191"/>
      <c r="BG6" s="191"/>
      <c r="BH6" s="191"/>
      <c r="BI6" s="191"/>
      <c r="BJ6" s="191"/>
      <c r="BK6" s="191"/>
      <c r="BL6" s="191"/>
      <c r="BM6" s="191"/>
      <c r="BN6" s="191"/>
      <c r="BO6" s="191"/>
      <c r="BP6" s="191"/>
      <c r="BQ6" s="191"/>
      <c r="BR6" s="191"/>
      <c r="BS6" s="191"/>
      <c r="BT6" s="191"/>
      <c r="BU6" s="191"/>
      <c r="BV6" s="191"/>
      <c r="BW6" s="191"/>
      <c r="BX6" s="191"/>
      <c r="BY6" s="191"/>
      <c r="BZ6" s="191"/>
      <c r="CA6" s="191"/>
      <c r="CB6" s="191"/>
      <c r="CC6" s="191"/>
      <c r="CD6" s="191"/>
      <c r="CE6" s="191"/>
      <c r="CF6" s="191"/>
      <c r="CG6" s="191"/>
      <c r="CH6" s="191"/>
      <c r="CI6" s="191"/>
      <c r="CJ6" s="191"/>
      <c r="CK6" s="191"/>
      <c r="CL6" s="191"/>
      <c r="CM6" s="191"/>
      <c r="CN6" s="191"/>
      <c r="CO6" s="191"/>
      <c r="CP6" s="191"/>
      <c r="CQ6" s="191"/>
      <c r="CR6" s="191"/>
      <c r="CS6" s="191"/>
      <c r="CT6" s="191"/>
      <c r="CU6" s="191"/>
      <c r="CV6" s="191"/>
      <c r="CW6" s="191"/>
      <c r="CX6" s="191"/>
      <c r="CY6" s="191"/>
      <c r="CZ6" s="191"/>
      <c r="DA6" s="191"/>
      <c r="DB6" s="191"/>
      <c r="DC6" s="191"/>
      <c r="DD6" s="191"/>
      <c r="DE6" s="191"/>
      <c r="DF6" s="191"/>
      <c r="DG6" s="191"/>
      <c r="DH6" s="191"/>
      <c r="DI6" s="191"/>
      <c r="DJ6" s="191"/>
      <c r="DK6" s="191"/>
      <c r="DL6" s="191"/>
      <c r="DM6" s="191"/>
      <c r="DN6" s="191"/>
      <c r="DO6" s="191"/>
      <c r="DP6" s="191"/>
      <c r="DQ6" s="191"/>
      <c r="DR6" s="191"/>
      <c r="DS6" s="191"/>
      <c r="DT6" s="191"/>
      <c r="DU6" s="191"/>
      <c r="DV6" s="191"/>
      <c r="DW6" s="191"/>
      <c r="DX6" s="191"/>
      <c r="DY6" s="191"/>
      <c r="DZ6" s="191"/>
      <c r="EA6" s="191"/>
      <c r="EB6" s="191"/>
      <c r="EC6" s="191"/>
      <c r="ED6" s="191"/>
      <c r="EE6" s="191"/>
      <c r="EF6" s="191"/>
      <c r="EG6" s="191"/>
      <c r="EH6" s="191"/>
      <c r="EI6" s="191"/>
      <c r="EJ6" s="191"/>
      <c r="EK6" s="191"/>
      <c r="EL6" s="191"/>
      <c r="EM6" s="191"/>
      <c r="EN6" s="191"/>
      <c r="EO6" s="191"/>
      <c r="EP6" s="191"/>
      <c r="EQ6" s="191"/>
      <c r="ER6" s="191"/>
      <c r="ES6" s="191"/>
      <c r="ET6" s="191"/>
      <c r="EU6" s="191"/>
      <c r="EV6" s="191"/>
      <c r="EW6" s="191"/>
      <c r="EX6" s="191"/>
      <c r="EY6" s="191"/>
      <c r="EZ6" s="191"/>
      <c r="FA6" s="191"/>
      <c r="FB6" s="191"/>
      <c r="FC6" s="191"/>
      <c r="FD6" s="191"/>
      <c r="FE6" s="191"/>
      <c r="FF6" s="191"/>
      <c r="FG6" s="191"/>
      <c r="FH6" s="191"/>
      <c r="FI6" s="191"/>
      <c r="FJ6" s="191"/>
      <c r="FK6" s="191"/>
      <c r="FL6" s="191"/>
      <c r="FM6" s="191"/>
      <c r="FN6" s="191"/>
      <c r="FO6" s="191"/>
      <c r="FP6" s="191"/>
      <c r="FQ6" s="191"/>
      <c r="FR6" s="191"/>
      <c r="FS6" s="191"/>
      <c r="FT6" s="191"/>
      <c r="FU6" s="191"/>
      <c r="FV6" s="191"/>
      <c r="FW6" s="191"/>
      <c r="FX6" s="191"/>
      <c r="FY6" s="191"/>
      <c r="FZ6" s="191"/>
      <c r="GA6" s="191"/>
      <c r="GB6" s="191"/>
      <c r="GC6" s="191"/>
      <c r="GD6" s="191"/>
      <c r="GE6" s="191"/>
      <c r="GF6" s="191"/>
      <c r="GG6" s="191"/>
      <c r="GH6" s="191"/>
      <c r="GI6" s="191"/>
      <c r="GJ6" s="191"/>
      <c r="GK6" s="191"/>
      <c r="GL6" s="191"/>
      <c r="GM6" s="191"/>
      <c r="GN6" s="191"/>
      <c r="GO6" s="191"/>
      <c r="GP6" s="191"/>
      <c r="GQ6" s="191"/>
      <c r="GR6" s="191"/>
      <c r="GS6" s="191"/>
      <c r="GT6" s="191"/>
      <c r="GU6" s="191"/>
      <c r="GV6" s="191"/>
      <c r="GW6" s="191"/>
      <c r="GX6" s="191"/>
      <c r="GY6" s="191"/>
      <c r="GZ6" s="191"/>
      <c r="HA6" s="191"/>
      <c r="HB6" s="191"/>
      <c r="HC6" s="191"/>
      <c r="HD6" s="191"/>
      <c r="HE6" s="191"/>
      <c r="HF6" s="191"/>
      <c r="HG6" s="191"/>
      <c r="HH6" s="191"/>
      <c r="HI6" s="191"/>
      <c r="HJ6" s="191"/>
      <c r="HK6" s="191"/>
      <c r="HL6" s="191"/>
      <c r="HM6" s="191"/>
      <c r="HN6" s="191"/>
      <c r="HO6" s="191"/>
      <c r="HP6" s="191"/>
      <c r="HQ6" s="191"/>
      <c r="HR6" s="191"/>
      <c r="HS6" s="191"/>
      <c r="HT6" s="191"/>
      <c r="HU6" s="191"/>
    </row>
    <row r="7" s="175" customFormat="1" ht="15.75" customHeight="1" spans="1:5">
      <c r="A7" s="98" t="s">
        <v>60</v>
      </c>
      <c r="B7" s="192">
        <f>SUM(B8,B10,B13,B17,B19,B21,B24,B27,B30,B33,B35,B38,B40,B43,B45,B47,B49,B51,B54,B56,B58,B60,B62)</f>
        <v>21933</v>
      </c>
      <c r="C7" s="192">
        <f>SUM(C8,C10,C13,C17,C19,C21,C24,C27,C30,C33,C35,C38,C40,C43,C45,C47,C49,C51,C54,C56,C58,C60,C62)</f>
        <v>21557</v>
      </c>
      <c r="D7" s="193">
        <f>C7-B7</f>
        <v>-376</v>
      </c>
      <c r="E7" s="194">
        <f>D7/B7*100</f>
        <v>-1.71431176765604</v>
      </c>
    </row>
    <row r="8" ht="15.75" customHeight="1" spans="1:5">
      <c r="A8" s="195" t="s">
        <v>106</v>
      </c>
      <c r="B8" s="99">
        <v>618</v>
      </c>
      <c r="C8" s="99">
        <v>652</v>
      </c>
      <c r="D8" s="193">
        <f t="shared" ref="D8:D71" si="0">C8-B8</f>
        <v>34</v>
      </c>
      <c r="E8" s="194">
        <f t="shared" ref="E8:E69" si="1">D8/B8*100</f>
        <v>5.50161812297735</v>
      </c>
    </row>
    <row r="9" ht="15.75" customHeight="1" spans="1:5">
      <c r="A9" s="195" t="s">
        <v>107</v>
      </c>
      <c r="B9" s="99">
        <v>618</v>
      </c>
      <c r="C9" s="99">
        <v>652</v>
      </c>
      <c r="D9" s="193">
        <f t="shared" si="0"/>
        <v>34</v>
      </c>
      <c r="E9" s="194">
        <f t="shared" si="1"/>
        <v>5.50161812297735</v>
      </c>
    </row>
    <row r="10" s="176" customFormat="1" ht="15.75" customHeight="1" spans="1:5">
      <c r="A10" s="195" t="s">
        <v>108</v>
      </c>
      <c r="B10" s="99">
        <v>373</v>
      </c>
      <c r="C10" s="99">
        <v>569</v>
      </c>
      <c r="D10" s="193">
        <f t="shared" si="0"/>
        <v>196</v>
      </c>
      <c r="E10" s="194">
        <f t="shared" si="1"/>
        <v>52.5469168900804</v>
      </c>
    </row>
    <row r="11" s="176" customFormat="1" ht="15.75" customHeight="1" spans="1:5">
      <c r="A11" s="195" t="s">
        <v>107</v>
      </c>
      <c r="B11" s="99">
        <v>373</v>
      </c>
      <c r="C11" s="99">
        <v>569</v>
      </c>
      <c r="D11" s="193">
        <f t="shared" si="0"/>
        <v>196</v>
      </c>
      <c r="E11" s="194">
        <f t="shared" si="1"/>
        <v>52.5469168900804</v>
      </c>
    </row>
    <row r="12" s="176" customFormat="1" ht="15.75" customHeight="1" spans="1:5">
      <c r="A12" s="196" t="s">
        <v>109</v>
      </c>
      <c r="B12" s="99"/>
      <c r="C12" s="99"/>
      <c r="D12" s="193">
        <f t="shared" si="0"/>
        <v>0</v>
      </c>
      <c r="E12" s="194"/>
    </row>
    <row r="13" s="176" customFormat="1" ht="15.75" customHeight="1" spans="1:5">
      <c r="A13" s="195" t="s">
        <v>110</v>
      </c>
      <c r="B13" s="99">
        <v>9967</v>
      </c>
      <c r="C13" s="99">
        <v>11311</v>
      </c>
      <c r="D13" s="193">
        <f t="shared" si="0"/>
        <v>1344</v>
      </c>
      <c r="E13" s="194">
        <f t="shared" si="1"/>
        <v>13.4844988461924</v>
      </c>
    </row>
    <row r="14" s="176" customFormat="1" ht="15.75" customHeight="1" spans="1:5">
      <c r="A14" s="195" t="s">
        <v>107</v>
      </c>
      <c r="B14" s="99">
        <v>9925</v>
      </c>
      <c r="C14" s="99">
        <v>11262</v>
      </c>
      <c r="D14" s="193">
        <f t="shared" si="0"/>
        <v>1337</v>
      </c>
      <c r="E14" s="194">
        <f t="shared" si="1"/>
        <v>13.4710327455919</v>
      </c>
    </row>
    <row r="15" ht="15.75" customHeight="1" spans="1:5">
      <c r="A15" s="196" t="s">
        <v>111</v>
      </c>
      <c r="B15" s="99">
        <v>42</v>
      </c>
      <c r="C15" s="99">
        <v>49</v>
      </c>
      <c r="D15" s="193">
        <f t="shared" si="0"/>
        <v>7</v>
      </c>
      <c r="E15" s="194">
        <f t="shared" si="1"/>
        <v>16.6666666666667</v>
      </c>
    </row>
    <row r="16" ht="15.75" customHeight="1" spans="1:5">
      <c r="A16" s="196" t="s">
        <v>112</v>
      </c>
      <c r="B16" s="99"/>
      <c r="C16" s="99"/>
      <c r="D16" s="193">
        <f t="shared" si="0"/>
        <v>0</v>
      </c>
      <c r="E16" s="194"/>
    </row>
    <row r="17" ht="15.75" customHeight="1" spans="1:5">
      <c r="A17" s="195" t="s">
        <v>113</v>
      </c>
      <c r="B17" s="99">
        <v>350</v>
      </c>
      <c r="C17" s="99">
        <v>345</v>
      </c>
      <c r="D17" s="193">
        <f t="shared" si="0"/>
        <v>-5</v>
      </c>
      <c r="E17" s="194">
        <f t="shared" si="1"/>
        <v>-1.42857142857143</v>
      </c>
    </row>
    <row r="18" ht="15.75" customHeight="1" spans="1:5">
      <c r="A18" s="195" t="s">
        <v>107</v>
      </c>
      <c r="B18" s="99">
        <v>350</v>
      </c>
      <c r="C18" s="99">
        <v>345</v>
      </c>
      <c r="D18" s="193">
        <f t="shared" si="0"/>
        <v>-5</v>
      </c>
      <c r="E18" s="194">
        <f t="shared" si="1"/>
        <v>-1.42857142857143</v>
      </c>
    </row>
    <row r="19" ht="15.75" customHeight="1" spans="1:5">
      <c r="A19" s="196" t="s">
        <v>114</v>
      </c>
      <c r="B19" s="99">
        <v>238</v>
      </c>
      <c r="C19" s="99">
        <v>284</v>
      </c>
      <c r="D19" s="193">
        <f t="shared" si="0"/>
        <v>46</v>
      </c>
      <c r="E19" s="194">
        <f t="shared" si="1"/>
        <v>19.327731092437</v>
      </c>
    </row>
    <row r="20" ht="15.75" customHeight="1" spans="1:5">
      <c r="A20" s="196" t="s">
        <v>107</v>
      </c>
      <c r="B20" s="99">
        <v>238</v>
      </c>
      <c r="C20" s="99">
        <v>284</v>
      </c>
      <c r="D20" s="193">
        <f t="shared" si="0"/>
        <v>46</v>
      </c>
      <c r="E20" s="194">
        <f t="shared" si="1"/>
        <v>19.327731092437</v>
      </c>
    </row>
    <row r="21" ht="15.75" customHeight="1" spans="1:5">
      <c r="A21" s="195" t="s">
        <v>115</v>
      </c>
      <c r="B21" s="99">
        <v>921</v>
      </c>
      <c r="C21" s="99">
        <v>779</v>
      </c>
      <c r="D21" s="193">
        <f t="shared" si="0"/>
        <v>-142</v>
      </c>
      <c r="E21" s="194">
        <f t="shared" si="1"/>
        <v>-15.4180238870793</v>
      </c>
    </row>
    <row r="22" ht="15.75" customHeight="1" spans="1:5">
      <c r="A22" s="196" t="s">
        <v>107</v>
      </c>
      <c r="B22" s="99">
        <v>921</v>
      </c>
      <c r="C22" s="99">
        <v>779</v>
      </c>
      <c r="D22" s="193">
        <f t="shared" si="0"/>
        <v>-142</v>
      </c>
      <c r="E22" s="194">
        <f t="shared" si="1"/>
        <v>-15.4180238870793</v>
      </c>
    </row>
    <row r="23" ht="15.75" customHeight="1" spans="1:5">
      <c r="A23" s="196" t="s">
        <v>116</v>
      </c>
      <c r="B23" s="99"/>
      <c r="C23" s="99"/>
      <c r="D23" s="193">
        <f t="shared" si="0"/>
        <v>0</v>
      </c>
      <c r="E23" s="194" t="e">
        <f t="shared" si="1"/>
        <v>#DIV/0!</v>
      </c>
    </row>
    <row r="24" ht="15.75" customHeight="1" spans="1:5">
      <c r="A24" s="195" t="s">
        <v>117</v>
      </c>
      <c r="B24" s="99">
        <v>560</v>
      </c>
      <c r="C24" s="99">
        <v>263</v>
      </c>
      <c r="D24" s="193">
        <f t="shared" si="0"/>
        <v>-297</v>
      </c>
      <c r="E24" s="194">
        <f t="shared" si="1"/>
        <v>-53.0357142857143</v>
      </c>
    </row>
    <row r="25" ht="15.75" customHeight="1" spans="1:5">
      <c r="A25" s="99" t="s">
        <v>118</v>
      </c>
      <c r="B25" s="99">
        <v>230</v>
      </c>
      <c r="C25" s="99">
        <v>200</v>
      </c>
      <c r="D25" s="193">
        <f t="shared" si="0"/>
        <v>-30</v>
      </c>
      <c r="E25" s="194">
        <f t="shared" si="1"/>
        <v>-13.0434782608696</v>
      </c>
    </row>
    <row r="26" ht="15.75" customHeight="1" spans="1:5">
      <c r="A26" s="196" t="s">
        <v>119</v>
      </c>
      <c r="B26" s="99">
        <v>330</v>
      </c>
      <c r="C26" s="99">
        <v>63</v>
      </c>
      <c r="D26" s="193">
        <f t="shared" si="0"/>
        <v>-267</v>
      </c>
      <c r="E26" s="194">
        <f t="shared" si="1"/>
        <v>-80.9090909090909</v>
      </c>
    </row>
    <row r="27" ht="15.75" customHeight="1" spans="1:5">
      <c r="A27" s="196" t="s">
        <v>120</v>
      </c>
      <c r="B27" s="99">
        <v>232</v>
      </c>
      <c r="C27" s="99">
        <v>268</v>
      </c>
      <c r="D27" s="193">
        <f t="shared" si="0"/>
        <v>36</v>
      </c>
      <c r="E27" s="194">
        <f t="shared" si="1"/>
        <v>15.5172413793103</v>
      </c>
    </row>
    <row r="28" ht="15.75" customHeight="1" spans="1:5">
      <c r="A28" s="195" t="s">
        <v>107</v>
      </c>
      <c r="B28" s="99">
        <v>232</v>
      </c>
      <c r="C28" s="99">
        <v>268</v>
      </c>
      <c r="D28" s="193">
        <f t="shared" si="0"/>
        <v>36</v>
      </c>
      <c r="E28" s="194">
        <f t="shared" si="1"/>
        <v>15.5172413793103</v>
      </c>
    </row>
    <row r="29" ht="15.75" customHeight="1" spans="1:5">
      <c r="A29" s="99" t="s">
        <v>121</v>
      </c>
      <c r="B29" s="99"/>
      <c r="C29" s="99"/>
      <c r="D29" s="193">
        <f t="shared" si="0"/>
        <v>0</v>
      </c>
      <c r="E29" s="194" t="e">
        <f t="shared" si="1"/>
        <v>#DIV/0!</v>
      </c>
    </row>
    <row r="30" ht="15.75" customHeight="1" spans="1:5">
      <c r="A30" s="196" t="s">
        <v>122</v>
      </c>
      <c r="B30" s="99">
        <v>454</v>
      </c>
      <c r="C30" s="99">
        <v>605</v>
      </c>
      <c r="D30" s="193">
        <f t="shared" si="0"/>
        <v>151</v>
      </c>
      <c r="E30" s="194">
        <f t="shared" si="1"/>
        <v>33.2599118942731</v>
      </c>
    </row>
    <row r="31" ht="15.75" customHeight="1" spans="1:5">
      <c r="A31" s="196" t="s">
        <v>107</v>
      </c>
      <c r="B31" s="99">
        <v>454</v>
      </c>
      <c r="C31" s="99">
        <v>605</v>
      </c>
      <c r="D31" s="193">
        <f t="shared" si="0"/>
        <v>151</v>
      </c>
      <c r="E31" s="194">
        <f t="shared" si="1"/>
        <v>33.2599118942731</v>
      </c>
    </row>
    <row r="32" ht="15.75" customHeight="1" spans="1:5">
      <c r="A32" s="196" t="s">
        <v>123</v>
      </c>
      <c r="B32" s="99">
        <v>0</v>
      </c>
      <c r="C32" s="99"/>
      <c r="D32" s="193">
        <f t="shared" si="0"/>
        <v>0</v>
      </c>
      <c r="E32" s="194" t="e">
        <f t="shared" si="1"/>
        <v>#DIV/0!</v>
      </c>
    </row>
    <row r="33" ht="15.75" customHeight="1" spans="1:5">
      <c r="A33" s="99" t="s">
        <v>124</v>
      </c>
      <c r="B33" s="99">
        <v>295</v>
      </c>
      <c r="C33" s="99">
        <v>414</v>
      </c>
      <c r="D33" s="193">
        <f t="shared" si="0"/>
        <v>119</v>
      </c>
      <c r="E33" s="194">
        <f t="shared" si="1"/>
        <v>40.3389830508475</v>
      </c>
    </row>
    <row r="34" ht="15.75" customHeight="1" spans="1:5">
      <c r="A34" s="195" t="s">
        <v>107</v>
      </c>
      <c r="B34" s="99">
        <v>295</v>
      </c>
      <c r="C34" s="99">
        <v>414</v>
      </c>
      <c r="D34" s="193">
        <f t="shared" si="0"/>
        <v>119</v>
      </c>
      <c r="E34" s="194">
        <f t="shared" si="1"/>
        <v>40.3389830508475</v>
      </c>
    </row>
    <row r="35" ht="15.75" customHeight="1" spans="1:5">
      <c r="A35" s="99" t="s">
        <v>125</v>
      </c>
      <c r="B35" s="99">
        <v>677</v>
      </c>
      <c r="C35" s="99">
        <v>698</v>
      </c>
      <c r="D35" s="193">
        <f t="shared" si="0"/>
        <v>21</v>
      </c>
      <c r="E35" s="194">
        <f t="shared" si="1"/>
        <v>3.10192023633678</v>
      </c>
    </row>
    <row r="36" ht="15.75" customHeight="1" spans="1:5">
      <c r="A36" s="195" t="s">
        <v>107</v>
      </c>
      <c r="B36" s="99">
        <v>623</v>
      </c>
      <c r="C36" s="99">
        <v>507</v>
      </c>
      <c r="D36" s="193">
        <f t="shared" si="0"/>
        <v>-116</v>
      </c>
      <c r="E36" s="194">
        <f t="shared" si="1"/>
        <v>-18.6195826645265</v>
      </c>
    </row>
    <row r="37" ht="15.75" customHeight="1" spans="1:5">
      <c r="A37" s="195" t="s">
        <v>111</v>
      </c>
      <c r="B37" s="99">
        <v>55</v>
      </c>
      <c r="C37" s="99">
        <v>101</v>
      </c>
      <c r="D37" s="193">
        <f t="shared" si="0"/>
        <v>46</v>
      </c>
      <c r="E37" s="194">
        <f t="shared" si="1"/>
        <v>83.6363636363636</v>
      </c>
    </row>
    <row r="38" ht="15.75" customHeight="1" spans="1:5">
      <c r="A38" s="196" t="s">
        <v>126</v>
      </c>
      <c r="B38" s="99">
        <v>991</v>
      </c>
      <c r="C38" s="99">
        <v>1376</v>
      </c>
      <c r="D38" s="193">
        <f t="shared" si="0"/>
        <v>385</v>
      </c>
      <c r="E38" s="194">
        <f t="shared" si="1"/>
        <v>38.8496468213925</v>
      </c>
    </row>
    <row r="39" ht="15.75" customHeight="1" spans="1:5">
      <c r="A39" s="196" t="s">
        <v>107</v>
      </c>
      <c r="B39" s="99">
        <v>991</v>
      </c>
      <c r="C39" s="99">
        <v>1376</v>
      </c>
      <c r="D39" s="193">
        <f t="shared" si="0"/>
        <v>385</v>
      </c>
      <c r="E39" s="194">
        <f t="shared" si="1"/>
        <v>38.8496468213925</v>
      </c>
    </row>
    <row r="40" ht="15.75" customHeight="1" spans="1:5">
      <c r="A40" s="195" t="s">
        <v>127</v>
      </c>
      <c r="B40" s="99">
        <v>85</v>
      </c>
      <c r="C40" s="99">
        <v>0</v>
      </c>
      <c r="D40" s="193">
        <f t="shared" si="0"/>
        <v>-85</v>
      </c>
      <c r="E40" s="194">
        <f t="shared" si="1"/>
        <v>-100</v>
      </c>
    </row>
    <row r="41" s="176" customFormat="1" ht="15.75" customHeight="1" spans="1:5">
      <c r="A41" s="195" t="s">
        <v>107</v>
      </c>
      <c r="B41" s="99">
        <v>85</v>
      </c>
      <c r="C41" s="99"/>
      <c r="D41" s="193">
        <f t="shared" si="0"/>
        <v>-85</v>
      </c>
      <c r="E41" s="194">
        <f t="shared" si="1"/>
        <v>-100</v>
      </c>
    </row>
    <row r="42" ht="15.75" customHeight="1" spans="1:5">
      <c r="A42" s="196" t="s">
        <v>128</v>
      </c>
      <c r="B42" s="99">
        <v>0</v>
      </c>
      <c r="C42" s="99"/>
      <c r="D42" s="193">
        <f t="shared" si="0"/>
        <v>0</v>
      </c>
      <c r="E42" s="194"/>
    </row>
    <row r="43" ht="15.75" customHeight="1" spans="1:5">
      <c r="A43" s="195" t="s">
        <v>129</v>
      </c>
      <c r="B43" s="99"/>
      <c r="C43" s="99">
        <v>0</v>
      </c>
      <c r="D43" s="193">
        <f t="shared" si="0"/>
        <v>0</v>
      </c>
      <c r="E43" s="194"/>
    </row>
    <row r="44" s="176" customFormat="1" ht="15.75" customHeight="1" spans="1:5">
      <c r="A44" s="195" t="s">
        <v>130</v>
      </c>
      <c r="B44" s="99"/>
      <c r="C44" s="99"/>
      <c r="D44" s="193">
        <f t="shared" si="0"/>
        <v>0</v>
      </c>
      <c r="E44" s="194"/>
    </row>
    <row r="45" ht="15.75" customHeight="1" spans="1:5">
      <c r="A45" s="196" t="s">
        <v>131</v>
      </c>
      <c r="B45" s="99">
        <v>159</v>
      </c>
      <c r="C45" s="99">
        <v>205</v>
      </c>
      <c r="D45" s="193">
        <f t="shared" si="0"/>
        <v>46</v>
      </c>
      <c r="E45" s="194">
        <f t="shared" si="1"/>
        <v>28.9308176100629</v>
      </c>
    </row>
    <row r="46" ht="15.75" customHeight="1" spans="1:5">
      <c r="A46" s="195" t="s">
        <v>132</v>
      </c>
      <c r="B46" s="99">
        <v>159</v>
      </c>
      <c r="C46" s="99">
        <v>205</v>
      </c>
      <c r="D46" s="193">
        <f t="shared" si="0"/>
        <v>46</v>
      </c>
      <c r="E46" s="194">
        <f t="shared" si="1"/>
        <v>28.9308176100629</v>
      </c>
    </row>
    <row r="47" ht="15.75" customHeight="1" spans="1:5">
      <c r="A47" s="196" t="s">
        <v>133</v>
      </c>
      <c r="B47" s="99">
        <v>116</v>
      </c>
      <c r="C47" s="99">
        <v>143</v>
      </c>
      <c r="D47" s="193">
        <f t="shared" si="0"/>
        <v>27</v>
      </c>
      <c r="E47" s="194">
        <f t="shared" si="1"/>
        <v>23.2758620689655</v>
      </c>
    </row>
    <row r="48" ht="15.75" customHeight="1" spans="1:5">
      <c r="A48" s="196" t="s">
        <v>107</v>
      </c>
      <c r="B48" s="99">
        <v>116</v>
      </c>
      <c r="C48" s="99">
        <v>143</v>
      </c>
      <c r="D48" s="193">
        <f t="shared" si="0"/>
        <v>27</v>
      </c>
      <c r="E48" s="194">
        <f t="shared" si="1"/>
        <v>23.2758620689655</v>
      </c>
    </row>
    <row r="49" ht="15.75" customHeight="1" spans="1:5">
      <c r="A49" s="196" t="s">
        <v>134</v>
      </c>
      <c r="B49" s="99">
        <v>445</v>
      </c>
      <c r="C49" s="99">
        <v>304</v>
      </c>
      <c r="D49" s="193">
        <f t="shared" si="0"/>
        <v>-141</v>
      </c>
      <c r="E49" s="194">
        <f t="shared" si="1"/>
        <v>-31.685393258427</v>
      </c>
    </row>
    <row r="50" ht="15.75" customHeight="1" spans="1:5">
      <c r="A50" s="196" t="s">
        <v>107</v>
      </c>
      <c r="B50" s="99">
        <v>445</v>
      </c>
      <c r="C50" s="99">
        <v>304</v>
      </c>
      <c r="D50" s="193">
        <f t="shared" si="0"/>
        <v>-141</v>
      </c>
      <c r="E50" s="194">
        <f t="shared" si="1"/>
        <v>-31.685393258427</v>
      </c>
    </row>
    <row r="51" ht="15.75" customHeight="1" spans="1:5">
      <c r="A51" s="196" t="s">
        <v>135</v>
      </c>
      <c r="B51" s="100">
        <v>121</v>
      </c>
      <c r="C51" s="100">
        <v>306</v>
      </c>
      <c r="D51" s="193">
        <f t="shared" si="0"/>
        <v>185</v>
      </c>
      <c r="E51" s="194">
        <f t="shared" si="1"/>
        <v>152.892561983471</v>
      </c>
    </row>
    <row r="52" ht="15.75" customHeight="1" spans="1:5">
      <c r="A52" s="196" t="s">
        <v>107</v>
      </c>
      <c r="B52" s="100">
        <v>121</v>
      </c>
      <c r="C52" s="100">
        <v>306</v>
      </c>
      <c r="D52" s="193">
        <f t="shared" si="0"/>
        <v>185</v>
      </c>
      <c r="E52" s="194">
        <f t="shared" si="1"/>
        <v>152.892561983471</v>
      </c>
    </row>
    <row r="53" ht="15.75" customHeight="1" spans="1:5">
      <c r="A53" s="196" t="s">
        <v>136</v>
      </c>
      <c r="B53" s="197">
        <v>0</v>
      </c>
      <c r="C53" s="197"/>
      <c r="D53" s="193">
        <f t="shared" si="0"/>
        <v>0</v>
      </c>
      <c r="E53" s="194"/>
    </row>
    <row r="54" ht="15.75" customHeight="1" spans="1:5">
      <c r="A54" s="196" t="s">
        <v>137</v>
      </c>
      <c r="B54" s="197">
        <v>1938</v>
      </c>
      <c r="C54" s="197">
        <v>2102</v>
      </c>
      <c r="D54" s="193">
        <f t="shared" si="0"/>
        <v>164</v>
      </c>
      <c r="E54" s="194">
        <f t="shared" si="1"/>
        <v>8.46233230134159</v>
      </c>
    </row>
    <row r="55" s="177" customFormat="1" ht="15.75" customHeight="1" spans="1:229">
      <c r="A55" s="195" t="s">
        <v>107</v>
      </c>
      <c r="B55" s="197">
        <v>1938</v>
      </c>
      <c r="C55" s="197">
        <v>2102</v>
      </c>
      <c r="D55" s="193">
        <f t="shared" si="0"/>
        <v>164</v>
      </c>
      <c r="E55" s="194">
        <f t="shared" si="1"/>
        <v>8.46233230134159</v>
      </c>
      <c r="F55" s="175"/>
      <c r="G55" s="175"/>
      <c r="H55" s="175"/>
      <c r="I55" s="175"/>
      <c r="J55" s="175"/>
      <c r="K55" s="175"/>
      <c r="L55" s="175"/>
      <c r="M55" s="175"/>
      <c r="N55" s="175"/>
      <c r="O55" s="175"/>
      <c r="P55" s="175"/>
      <c r="Q55" s="175"/>
      <c r="R55" s="175"/>
      <c r="S55" s="175"/>
      <c r="T55" s="175"/>
      <c r="U55" s="175"/>
      <c r="V55" s="175"/>
      <c r="W55" s="175"/>
      <c r="X55" s="175"/>
      <c r="Y55" s="175"/>
      <c r="Z55" s="175"/>
      <c r="AA55" s="175"/>
      <c r="AB55" s="175"/>
      <c r="AC55" s="175"/>
      <c r="AD55" s="175"/>
      <c r="AE55" s="175"/>
      <c r="AF55" s="175"/>
      <c r="AG55" s="175"/>
      <c r="AH55" s="175"/>
      <c r="AI55" s="175"/>
      <c r="AJ55" s="175"/>
      <c r="AK55" s="175"/>
      <c r="AL55" s="175"/>
      <c r="AM55" s="175"/>
      <c r="AN55" s="175"/>
      <c r="AO55" s="175"/>
      <c r="AP55" s="175"/>
      <c r="AQ55" s="175"/>
      <c r="AR55" s="175"/>
      <c r="AS55" s="175"/>
      <c r="AT55" s="175"/>
      <c r="AU55" s="175"/>
      <c r="AV55" s="175"/>
      <c r="AW55" s="175"/>
      <c r="AX55" s="175"/>
      <c r="AY55" s="175"/>
      <c r="AZ55" s="175"/>
      <c r="BA55" s="175"/>
      <c r="BB55" s="175"/>
      <c r="BC55" s="175"/>
      <c r="BD55" s="175"/>
      <c r="BE55" s="175"/>
      <c r="BF55" s="175"/>
      <c r="BG55" s="175"/>
      <c r="BH55" s="175"/>
      <c r="BI55" s="175"/>
      <c r="BJ55" s="175"/>
      <c r="BK55" s="175"/>
      <c r="BL55" s="175"/>
      <c r="BM55" s="175"/>
      <c r="BN55" s="175"/>
      <c r="BO55" s="175"/>
      <c r="BP55" s="175"/>
      <c r="BQ55" s="175"/>
      <c r="BR55" s="175"/>
      <c r="BS55" s="175"/>
      <c r="BT55" s="175"/>
      <c r="BU55" s="175"/>
      <c r="BV55" s="175"/>
      <c r="BW55" s="175"/>
      <c r="BX55" s="175"/>
      <c r="BY55" s="175"/>
      <c r="BZ55" s="175"/>
      <c r="CA55" s="175"/>
      <c r="CB55" s="175"/>
      <c r="CC55" s="175"/>
      <c r="CD55" s="175"/>
      <c r="CE55" s="175"/>
      <c r="CF55" s="175"/>
      <c r="CG55" s="175"/>
      <c r="CH55" s="175"/>
      <c r="CI55" s="175"/>
      <c r="CJ55" s="175"/>
      <c r="CK55" s="175"/>
      <c r="CL55" s="175"/>
      <c r="CM55" s="175"/>
      <c r="CN55" s="175"/>
      <c r="CO55" s="175"/>
      <c r="CP55" s="175"/>
      <c r="CQ55" s="175"/>
      <c r="CR55" s="175"/>
      <c r="CS55" s="175"/>
      <c r="CT55" s="175"/>
      <c r="CU55" s="175"/>
      <c r="CV55" s="175"/>
      <c r="CW55" s="175"/>
      <c r="CX55" s="175"/>
      <c r="CY55" s="175"/>
      <c r="CZ55" s="175"/>
      <c r="DA55" s="175"/>
      <c r="DB55" s="175"/>
      <c r="DC55" s="175"/>
      <c r="DD55" s="175"/>
      <c r="DE55" s="175"/>
      <c r="DF55" s="175"/>
      <c r="DG55" s="175"/>
      <c r="DH55" s="175"/>
      <c r="DI55" s="175"/>
      <c r="DJ55" s="175"/>
      <c r="DK55" s="175"/>
      <c r="DL55" s="175"/>
      <c r="DM55" s="175"/>
      <c r="DN55" s="175"/>
      <c r="DO55" s="175"/>
      <c r="DP55" s="175"/>
      <c r="DQ55" s="175"/>
      <c r="DR55" s="175"/>
      <c r="DS55" s="175"/>
      <c r="DT55" s="175"/>
      <c r="DU55" s="175"/>
      <c r="DV55" s="175"/>
      <c r="DW55" s="175"/>
      <c r="DX55" s="175"/>
      <c r="DY55" s="175"/>
      <c r="DZ55" s="175"/>
      <c r="EA55" s="175"/>
      <c r="EB55" s="175"/>
      <c r="EC55" s="175"/>
      <c r="ED55" s="175"/>
      <c r="EE55" s="175"/>
      <c r="EF55" s="175"/>
      <c r="EG55" s="175"/>
      <c r="EH55" s="175"/>
      <c r="EI55" s="175"/>
      <c r="EJ55" s="175"/>
      <c r="EK55" s="175"/>
      <c r="EL55" s="175"/>
      <c r="EM55" s="175"/>
      <c r="EN55" s="175"/>
      <c r="EO55" s="175"/>
      <c r="EP55" s="175"/>
      <c r="EQ55" s="175"/>
      <c r="ER55" s="175"/>
      <c r="ES55" s="175"/>
      <c r="ET55" s="175"/>
      <c r="EU55" s="175"/>
      <c r="EV55" s="175"/>
      <c r="EW55" s="175"/>
      <c r="EX55" s="175"/>
      <c r="EY55" s="175"/>
      <c r="EZ55" s="175"/>
      <c r="FA55" s="175"/>
      <c r="FB55" s="175"/>
      <c r="FC55" s="175"/>
      <c r="FD55" s="175"/>
      <c r="FE55" s="175"/>
      <c r="FF55" s="175"/>
      <c r="FG55" s="175"/>
      <c r="FH55" s="175"/>
      <c r="FI55" s="175"/>
      <c r="FJ55" s="175"/>
      <c r="FK55" s="175"/>
      <c r="FL55" s="175"/>
      <c r="FM55" s="175"/>
      <c r="FN55" s="175"/>
      <c r="FO55" s="175"/>
      <c r="FP55" s="175"/>
      <c r="FQ55" s="175"/>
      <c r="FR55" s="175"/>
      <c r="FS55" s="175"/>
      <c r="FT55" s="175"/>
      <c r="FU55" s="175"/>
      <c r="FV55" s="175"/>
      <c r="FW55" s="175"/>
      <c r="FX55" s="175"/>
      <c r="FY55" s="175"/>
      <c r="FZ55" s="175"/>
      <c r="GA55" s="175"/>
      <c r="GB55" s="175"/>
      <c r="GC55" s="175"/>
      <c r="GD55" s="175"/>
      <c r="GE55" s="175"/>
      <c r="GF55" s="175"/>
      <c r="GG55" s="175"/>
      <c r="GH55" s="175"/>
      <c r="GI55" s="175"/>
      <c r="GJ55" s="175"/>
      <c r="GK55" s="175"/>
      <c r="GL55" s="175"/>
      <c r="GM55" s="175"/>
      <c r="GN55" s="175"/>
      <c r="GO55" s="175"/>
      <c r="GP55" s="175"/>
      <c r="GQ55" s="175"/>
      <c r="GR55" s="175"/>
      <c r="GS55" s="175"/>
      <c r="GT55" s="175"/>
      <c r="GU55" s="175"/>
      <c r="GV55" s="175"/>
      <c r="GW55" s="175"/>
      <c r="GX55" s="175"/>
      <c r="GY55" s="175"/>
      <c r="GZ55" s="175"/>
      <c r="HA55" s="175"/>
      <c r="HB55" s="175"/>
      <c r="HC55" s="175"/>
      <c r="HD55" s="175"/>
      <c r="HE55" s="175"/>
      <c r="HF55" s="175"/>
      <c r="HG55" s="175"/>
      <c r="HH55" s="175"/>
      <c r="HI55" s="175"/>
      <c r="HJ55" s="175"/>
      <c r="HK55" s="175"/>
      <c r="HL55" s="175"/>
      <c r="HM55" s="175"/>
      <c r="HN55" s="175"/>
      <c r="HO55" s="175"/>
      <c r="HP55" s="175"/>
      <c r="HQ55" s="175"/>
      <c r="HR55" s="175"/>
      <c r="HS55" s="175"/>
      <c r="HT55" s="175"/>
      <c r="HU55" s="175"/>
    </row>
    <row r="56" ht="15.75" customHeight="1" spans="1:5">
      <c r="A56" s="196" t="s">
        <v>138</v>
      </c>
      <c r="B56" s="100">
        <v>169</v>
      </c>
      <c r="C56" s="100">
        <v>185</v>
      </c>
      <c r="D56" s="193">
        <f t="shared" si="0"/>
        <v>16</v>
      </c>
      <c r="E56" s="194">
        <f t="shared" si="1"/>
        <v>9.46745562130178</v>
      </c>
    </row>
    <row r="57" s="177" customFormat="1" ht="15.75" customHeight="1" spans="1:229">
      <c r="A57" s="99" t="s">
        <v>107</v>
      </c>
      <c r="B57" s="99">
        <v>169</v>
      </c>
      <c r="C57" s="99">
        <v>185</v>
      </c>
      <c r="D57" s="193">
        <f t="shared" si="0"/>
        <v>16</v>
      </c>
      <c r="E57" s="194">
        <f t="shared" si="1"/>
        <v>9.46745562130178</v>
      </c>
      <c r="F57" s="175"/>
      <c r="G57" s="175"/>
      <c r="H57" s="175"/>
      <c r="I57" s="175"/>
      <c r="J57" s="175"/>
      <c r="K57" s="175"/>
      <c r="L57" s="175"/>
      <c r="M57" s="175"/>
      <c r="N57" s="175"/>
      <c r="O57" s="175"/>
      <c r="P57" s="175"/>
      <c r="Q57" s="175"/>
      <c r="R57" s="175"/>
      <c r="S57" s="175"/>
      <c r="T57" s="175"/>
      <c r="U57" s="175"/>
      <c r="V57" s="175"/>
      <c r="W57" s="175"/>
      <c r="X57" s="175"/>
      <c r="Y57" s="175"/>
      <c r="Z57" s="175"/>
      <c r="AA57" s="175"/>
      <c r="AB57" s="175"/>
      <c r="AC57" s="175"/>
      <c r="AD57" s="175"/>
      <c r="AE57" s="175"/>
      <c r="AF57" s="175"/>
      <c r="AG57" s="175"/>
      <c r="AH57" s="175"/>
      <c r="AI57" s="175"/>
      <c r="AJ57" s="175"/>
      <c r="AK57" s="175"/>
      <c r="AL57" s="175"/>
      <c r="AM57" s="175"/>
      <c r="AN57" s="175"/>
      <c r="AO57" s="175"/>
      <c r="AP57" s="175"/>
      <c r="AQ57" s="175"/>
      <c r="AR57" s="175"/>
      <c r="AS57" s="175"/>
      <c r="AT57" s="175"/>
      <c r="AU57" s="175"/>
      <c r="AV57" s="175"/>
      <c r="AW57" s="175"/>
      <c r="AX57" s="175"/>
      <c r="AY57" s="175"/>
      <c r="AZ57" s="175"/>
      <c r="BA57" s="175"/>
      <c r="BB57" s="175"/>
      <c r="BC57" s="175"/>
      <c r="BD57" s="175"/>
      <c r="BE57" s="175"/>
      <c r="BF57" s="175"/>
      <c r="BG57" s="175"/>
      <c r="BH57" s="175"/>
      <c r="BI57" s="175"/>
      <c r="BJ57" s="175"/>
      <c r="BK57" s="175"/>
      <c r="BL57" s="175"/>
      <c r="BM57" s="175"/>
      <c r="BN57" s="175"/>
      <c r="BO57" s="175"/>
      <c r="BP57" s="175"/>
      <c r="BQ57" s="175"/>
      <c r="BR57" s="175"/>
      <c r="BS57" s="175"/>
      <c r="BT57" s="175"/>
      <c r="BU57" s="175"/>
      <c r="BV57" s="175"/>
      <c r="BW57" s="175"/>
      <c r="BX57" s="175"/>
      <c r="BY57" s="175"/>
      <c r="BZ57" s="175"/>
      <c r="CA57" s="175"/>
      <c r="CB57" s="175"/>
      <c r="CC57" s="175"/>
      <c r="CD57" s="175"/>
      <c r="CE57" s="175"/>
      <c r="CF57" s="175"/>
      <c r="CG57" s="175"/>
      <c r="CH57" s="175"/>
      <c r="CI57" s="175"/>
      <c r="CJ57" s="175"/>
      <c r="CK57" s="175"/>
      <c r="CL57" s="175"/>
      <c r="CM57" s="175"/>
      <c r="CN57" s="175"/>
      <c r="CO57" s="175"/>
      <c r="CP57" s="175"/>
      <c r="CQ57" s="175"/>
      <c r="CR57" s="175"/>
      <c r="CS57" s="175"/>
      <c r="CT57" s="175"/>
      <c r="CU57" s="175"/>
      <c r="CV57" s="175"/>
      <c r="CW57" s="175"/>
      <c r="CX57" s="175"/>
      <c r="CY57" s="175"/>
      <c r="CZ57" s="175"/>
      <c r="DA57" s="175"/>
      <c r="DB57" s="175"/>
      <c r="DC57" s="175"/>
      <c r="DD57" s="175"/>
      <c r="DE57" s="175"/>
      <c r="DF57" s="175"/>
      <c r="DG57" s="175"/>
      <c r="DH57" s="175"/>
      <c r="DI57" s="175"/>
      <c r="DJ57" s="175"/>
      <c r="DK57" s="175"/>
      <c r="DL57" s="175"/>
      <c r="DM57" s="175"/>
      <c r="DN57" s="175"/>
      <c r="DO57" s="175"/>
      <c r="DP57" s="175"/>
      <c r="DQ57" s="175"/>
      <c r="DR57" s="175"/>
      <c r="DS57" s="175"/>
      <c r="DT57" s="175"/>
      <c r="DU57" s="175"/>
      <c r="DV57" s="175"/>
      <c r="DW57" s="175"/>
      <c r="DX57" s="175"/>
      <c r="DY57" s="175"/>
      <c r="DZ57" s="175"/>
      <c r="EA57" s="175"/>
      <c r="EB57" s="175"/>
      <c r="EC57" s="175"/>
      <c r="ED57" s="175"/>
      <c r="EE57" s="175"/>
      <c r="EF57" s="175"/>
      <c r="EG57" s="175"/>
      <c r="EH57" s="175"/>
      <c r="EI57" s="175"/>
      <c r="EJ57" s="175"/>
      <c r="EK57" s="175"/>
      <c r="EL57" s="175"/>
      <c r="EM57" s="175"/>
      <c r="EN57" s="175"/>
      <c r="EO57" s="175"/>
      <c r="EP57" s="175"/>
      <c r="EQ57" s="175"/>
      <c r="ER57" s="175"/>
      <c r="ES57" s="175"/>
      <c r="ET57" s="175"/>
      <c r="EU57" s="175"/>
      <c r="EV57" s="175"/>
      <c r="EW57" s="175"/>
      <c r="EX57" s="175"/>
      <c r="EY57" s="175"/>
      <c r="EZ57" s="175"/>
      <c r="FA57" s="175"/>
      <c r="FB57" s="175"/>
      <c r="FC57" s="175"/>
      <c r="FD57" s="175"/>
      <c r="FE57" s="175"/>
      <c r="FF57" s="175"/>
      <c r="FG57" s="175"/>
      <c r="FH57" s="175"/>
      <c r="FI57" s="175"/>
      <c r="FJ57" s="175"/>
      <c r="FK57" s="175"/>
      <c r="FL57" s="175"/>
      <c r="FM57" s="175"/>
      <c r="FN57" s="175"/>
      <c r="FO57" s="175"/>
      <c r="FP57" s="175"/>
      <c r="FQ57" s="175"/>
      <c r="FR57" s="175"/>
      <c r="FS57" s="175"/>
      <c r="FT57" s="175"/>
      <c r="FU57" s="175"/>
      <c r="FV57" s="175"/>
      <c r="FW57" s="175"/>
      <c r="FX57" s="175"/>
      <c r="FY57" s="175"/>
      <c r="FZ57" s="175"/>
      <c r="GA57" s="175"/>
      <c r="GB57" s="175"/>
      <c r="GC57" s="175"/>
      <c r="GD57" s="175"/>
      <c r="GE57" s="175"/>
      <c r="GF57" s="175"/>
      <c r="GG57" s="175"/>
      <c r="GH57" s="175"/>
      <c r="GI57" s="175"/>
      <c r="GJ57" s="175"/>
      <c r="GK57" s="175"/>
      <c r="GL57" s="175"/>
      <c r="GM57" s="175"/>
      <c r="GN57" s="175"/>
      <c r="GO57" s="175"/>
      <c r="GP57" s="175"/>
      <c r="GQ57" s="175"/>
      <c r="GR57" s="175"/>
      <c r="GS57" s="175"/>
      <c r="GT57" s="175"/>
      <c r="GU57" s="175"/>
      <c r="GV57" s="175"/>
      <c r="GW57" s="175"/>
      <c r="GX57" s="175"/>
      <c r="GY57" s="175"/>
      <c r="GZ57" s="175"/>
      <c r="HA57" s="175"/>
      <c r="HB57" s="175"/>
      <c r="HC57" s="175"/>
      <c r="HD57" s="175"/>
      <c r="HE57" s="175"/>
      <c r="HF57" s="175"/>
      <c r="HG57" s="175"/>
      <c r="HH57" s="175"/>
      <c r="HI57" s="175"/>
      <c r="HJ57" s="175"/>
      <c r="HK57" s="175"/>
      <c r="HL57" s="175"/>
      <c r="HM57" s="175"/>
      <c r="HN57" s="175"/>
      <c r="HO57" s="175"/>
      <c r="HP57" s="175"/>
      <c r="HQ57" s="175"/>
      <c r="HR57" s="175"/>
      <c r="HS57" s="175"/>
      <c r="HT57" s="175"/>
      <c r="HU57" s="175"/>
    </row>
    <row r="58" ht="15.75" customHeight="1" spans="1:5">
      <c r="A58" s="196" t="s">
        <v>139</v>
      </c>
      <c r="B58" s="99">
        <v>359</v>
      </c>
      <c r="C58" s="99">
        <v>415</v>
      </c>
      <c r="D58" s="193">
        <f t="shared" si="0"/>
        <v>56</v>
      </c>
      <c r="E58" s="194">
        <f t="shared" si="1"/>
        <v>15.5988857938719</v>
      </c>
    </row>
    <row r="59" ht="15.75" customHeight="1" spans="1:5">
      <c r="A59" s="196" t="s">
        <v>107</v>
      </c>
      <c r="B59" s="99">
        <v>359</v>
      </c>
      <c r="C59" s="99">
        <v>415</v>
      </c>
      <c r="D59" s="193">
        <f t="shared" si="0"/>
        <v>56</v>
      </c>
      <c r="E59" s="194">
        <f t="shared" si="1"/>
        <v>15.5988857938719</v>
      </c>
    </row>
    <row r="60" s="177" customFormat="1" ht="15.75" customHeight="1" spans="1:229">
      <c r="A60" s="196" t="s">
        <v>140</v>
      </c>
      <c r="B60" s="99">
        <v>265</v>
      </c>
      <c r="C60" s="99">
        <v>243</v>
      </c>
      <c r="D60" s="193">
        <f t="shared" si="0"/>
        <v>-22</v>
      </c>
      <c r="E60" s="194">
        <f t="shared" si="1"/>
        <v>-8.30188679245283</v>
      </c>
      <c r="F60" s="175"/>
      <c r="G60" s="175"/>
      <c r="H60" s="175"/>
      <c r="I60" s="175"/>
      <c r="J60" s="175"/>
      <c r="K60" s="175"/>
      <c r="L60" s="175"/>
      <c r="M60" s="175"/>
      <c r="N60" s="175"/>
      <c r="O60" s="175"/>
      <c r="P60" s="175"/>
      <c r="Q60" s="175"/>
      <c r="R60" s="175"/>
      <c r="S60" s="175"/>
      <c r="T60" s="175"/>
      <c r="U60" s="175"/>
      <c r="V60" s="175"/>
      <c r="W60" s="175"/>
      <c r="X60" s="175"/>
      <c r="Y60" s="175"/>
      <c r="Z60" s="175"/>
      <c r="AA60" s="175"/>
      <c r="AB60" s="175"/>
      <c r="AC60" s="175"/>
      <c r="AD60" s="175"/>
      <c r="AE60" s="175"/>
      <c r="AF60" s="175"/>
      <c r="AG60" s="175"/>
      <c r="AH60" s="175"/>
      <c r="AI60" s="175"/>
      <c r="AJ60" s="175"/>
      <c r="AK60" s="175"/>
      <c r="AL60" s="175"/>
      <c r="AM60" s="175"/>
      <c r="AN60" s="175"/>
      <c r="AO60" s="175"/>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5"/>
      <c r="BR60" s="175"/>
      <c r="BS60" s="175"/>
      <c r="BT60" s="175"/>
      <c r="BU60" s="175"/>
      <c r="BV60" s="175"/>
      <c r="BW60" s="175"/>
      <c r="BX60" s="175"/>
      <c r="BY60" s="175"/>
      <c r="BZ60" s="175"/>
      <c r="CA60" s="175"/>
      <c r="CB60" s="175"/>
      <c r="CC60" s="175"/>
      <c r="CD60" s="175"/>
      <c r="CE60" s="175"/>
      <c r="CF60" s="175"/>
      <c r="CG60" s="175"/>
      <c r="CH60" s="175"/>
      <c r="CI60" s="175"/>
      <c r="CJ60" s="175"/>
      <c r="CK60" s="175"/>
      <c r="CL60" s="175"/>
      <c r="CM60" s="175"/>
      <c r="CN60" s="175"/>
      <c r="CO60" s="175"/>
      <c r="CP60" s="175"/>
      <c r="CQ60" s="175"/>
      <c r="CR60" s="175"/>
      <c r="CS60" s="175"/>
      <c r="CT60" s="175"/>
      <c r="CU60" s="175"/>
      <c r="CV60" s="175"/>
      <c r="CW60" s="175"/>
      <c r="CX60" s="175"/>
      <c r="CY60" s="175"/>
      <c r="CZ60" s="175"/>
      <c r="DA60" s="175"/>
      <c r="DB60" s="175"/>
      <c r="DC60" s="175"/>
      <c r="DD60" s="175"/>
      <c r="DE60" s="175"/>
      <c r="DF60" s="175"/>
      <c r="DG60" s="175"/>
      <c r="DH60" s="175"/>
      <c r="DI60" s="175"/>
      <c r="DJ60" s="175"/>
      <c r="DK60" s="175"/>
      <c r="DL60" s="175"/>
      <c r="DM60" s="175"/>
      <c r="DN60" s="175"/>
      <c r="DO60" s="175"/>
      <c r="DP60" s="175"/>
      <c r="DQ60" s="175"/>
      <c r="DR60" s="175"/>
      <c r="DS60" s="175"/>
      <c r="DT60" s="175"/>
      <c r="DU60" s="175"/>
      <c r="DV60" s="175"/>
      <c r="DW60" s="175"/>
      <c r="DX60" s="175"/>
      <c r="DY60" s="175"/>
      <c r="DZ60" s="175"/>
      <c r="EA60" s="175"/>
      <c r="EB60" s="175"/>
      <c r="EC60" s="175"/>
      <c r="ED60" s="175"/>
      <c r="EE60" s="175"/>
      <c r="EF60" s="175"/>
      <c r="EG60" s="175"/>
      <c r="EH60" s="175"/>
      <c r="EI60" s="175"/>
      <c r="EJ60" s="175"/>
      <c r="EK60" s="175"/>
      <c r="EL60" s="175"/>
      <c r="EM60" s="175"/>
      <c r="EN60" s="175"/>
      <c r="EO60" s="175"/>
      <c r="EP60" s="175"/>
      <c r="EQ60" s="175"/>
      <c r="ER60" s="175"/>
      <c r="ES60" s="175"/>
      <c r="ET60" s="175"/>
      <c r="EU60" s="175"/>
      <c r="EV60" s="175"/>
      <c r="EW60" s="175"/>
      <c r="EX60" s="175"/>
      <c r="EY60" s="175"/>
      <c r="EZ60" s="175"/>
      <c r="FA60" s="175"/>
      <c r="FB60" s="175"/>
      <c r="FC60" s="175"/>
      <c r="FD60" s="175"/>
      <c r="FE60" s="175"/>
      <c r="FF60" s="175"/>
      <c r="FG60" s="175"/>
      <c r="FH60" s="175"/>
      <c r="FI60" s="175"/>
      <c r="FJ60" s="175"/>
      <c r="FK60" s="175"/>
      <c r="FL60" s="175"/>
      <c r="FM60" s="175"/>
      <c r="FN60" s="175"/>
      <c r="FO60" s="175"/>
      <c r="FP60" s="175"/>
      <c r="FQ60" s="175"/>
      <c r="FR60" s="175"/>
      <c r="FS60" s="175"/>
      <c r="FT60" s="175"/>
      <c r="FU60" s="175"/>
      <c r="FV60" s="175"/>
      <c r="FW60" s="175"/>
      <c r="FX60" s="175"/>
      <c r="FY60" s="175"/>
      <c r="FZ60" s="175"/>
      <c r="GA60" s="175"/>
      <c r="GB60" s="175"/>
      <c r="GC60" s="175"/>
      <c r="GD60" s="175"/>
      <c r="GE60" s="175"/>
      <c r="GF60" s="175"/>
      <c r="GG60" s="175"/>
      <c r="GH60" s="175"/>
      <c r="GI60" s="175"/>
      <c r="GJ60" s="175"/>
      <c r="GK60" s="175"/>
      <c r="GL60" s="175"/>
      <c r="GM60" s="175"/>
      <c r="GN60" s="175"/>
      <c r="GO60" s="175"/>
      <c r="GP60" s="175"/>
      <c r="GQ60" s="175"/>
      <c r="GR60" s="175"/>
      <c r="GS60" s="175"/>
      <c r="GT60" s="175"/>
      <c r="GU60" s="175"/>
      <c r="GV60" s="175"/>
      <c r="GW60" s="175"/>
      <c r="GX60" s="175"/>
      <c r="GY60" s="175"/>
      <c r="GZ60" s="175"/>
      <c r="HA60" s="175"/>
      <c r="HB60" s="175"/>
      <c r="HC60" s="175"/>
      <c r="HD60" s="175"/>
      <c r="HE60" s="175"/>
      <c r="HF60" s="175"/>
      <c r="HG60" s="175"/>
      <c r="HH60" s="175"/>
      <c r="HI60" s="175"/>
      <c r="HJ60" s="175"/>
      <c r="HK60" s="175"/>
      <c r="HL60" s="175"/>
      <c r="HM60" s="175"/>
      <c r="HN60" s="175"/>
      <c r="HO60" s="175"/>
      <c r="HP60" s="175"/>
      <c r="HQ60" s="175"/>
      <c r="HR60" s="175"/>
      <c r="HS60" s="175"/>
      <c r="HT60" s="175"/>
      <c r="HU60" s="175"/>
    </row>
    <row r="61" ht="15.75" customHeight="1" spans="1:5">
      <c r="A61" s="196" t="s">
        <v>107</v>
      </c>
      <c r="B61" s="99">
        <v>265</v>
      </c>
      <c r="C61" s="99">
        <v>243</v>
      </c>
      <c r="D61" s="193">
        <f t="shared" si="0"/>
        <v>-22</v>
      </c>
      <c r="E61" s="194">
        <f t="shared" si="1"/>
        <v>-8.30188679245283</v>
      </c>
    </row>
    <row r="62" s="177" customFormat="1" ht="15.75" customHeight="1" spans="1:229">
      <c r="A62" s="196" t="s">
        <v>141</v>
      </c>
      <c r="B62" s="99">
        <v>2600</v>
      </c>
      <c r="C62" s="99">
        <v>90</v>
      </c>
      <c r="D62" s="193">
        <f t="shared" si="0"/>
        <v>-2510</v>
      </c>
      <c r="E62" s="194">
        <f t="shared" si="1"/>
        <v>-96.5384615384615</v>
      </c>
      <c r="F62" s="175"/>
      <c r="G62" s="175"/>
      <c r="H62" s="175"/>
      <c r="I62" s="175"/>
      <c r="J62" s="175"/>
      <c r="K62" s="175"/>
      <c r="L62" s="175"/>
      <c r="M62" s="175"/>
      <c r="N62" s="175"/>
      <c r="O62" s="175"/>
      <c r="P62" s="175"/>
      <c r="Q62" s="175"/>
      <c r="R62" s="175"/>
      <c r="S62" s="175"/>
      <c r="T62" s="175"/>
      <c r="U62" s="175"/>
      <c r="V62" s="175"/>
      <c r="W62" s="175"/>
      <c r="X62" s="175"/>
      <c r="Y62" s="175"/>
      <c r="Z62" s="175"/>
      <c r="AA62" s="175"/>
      <c r="AB62" s="175"/>
      <c r="AC62" s="175"/>
      <c r="AD62" s="175"/>
      <c r="AE62" s="175"/>
      <c r="AF62" s="175"/>
      <c r="AG62" s="175"/>
      <c r="AH62" s="175"/>
      <c r="AI62" s="175"/>
      <c r="AJ62" s="175"/>
      <c r="AK62" s="175"/>
      <c r="AL62" s="175"/>
      <c r="AM62" s="175"/>
      <c r="AN62" s="175"/>
      <c r="AO62" s="175"/>
      <c r="AP62" s="175"/>
      <c r="AQ62" s="175"/>
      <c r="AR62" s="175"/>
      <c r="AS62" s="175"/>
      <c r="AT62" s="175"/>
      <c r="AU62" s="175"/>
      <c r="AV62" s="175"/>
      <c r="AW62" s="175"/>
      <c r="AX62" s="175"/>
      <c r="AY62" s="175"/>
      <c r="AZ62" s="175"/>
      <c r="BA62" s="175"/>
      <c r="BB62" s="175"/>
      <c r="BC62" s="175"/>
      <c r="BD62" s="175"/>
      <c r="BE62" s="175"/>
      <c r="BF62" s="175"/>
      <c r="BG62" s="175"/>
      <c r="BH62" s="175"/>
      <c r="BI62" s="175"/>
      <c r="BJ62" s="175"/>
      <c r="BK62" s="175"/>
      <c r="BL62" s="175"/>
      <c r="BM62" s="175"/>
      <c r="BN62" s="175"/>
      <c r="BO62" s="175"/>
      <c r="BP62" s="175"/>
      <c r="BQ62" s="175"/>
      <c r="BR62" s="175"/>
      <c r="BS62" s="175"/>
      <c r="BT62" s="175"/>
      <c r="BU62" s="175"/>
      <c r="BV62" s="175"/>
      <c r="BW62" s="175"/>
      <c r="BX62" s="175"/>
      <c r="BY62" s="175"/>
      <c r="BZ62" s="175"/>
      <c r="CA62" s="175"/>
      <c r="CB62" s="175"/>
      <c r="CC62" s="175"/>
      <c r="CD62" s="175"/>
      <c r="CE62" s="175"/>
      <c r="CF62" s="175"/>
      <c r="CG62" s="175"/>
      <c r="CH62" s="175"/>
      <c r="CI62" s="175"/>
      <c r="CJ62" s="175"/>
      <c r="CK62" s="175"/>
      <c r="CL62" s="175"/>
      <c r="CM62" s="175"/>
      <c r="CN62" s="175"/>
      <c r="CO62" s="175"/>
      <c r="CP62" s="175"/>
      <c r="CQ62" s="175"/>
      <c r="CR62" s="175"/>
      <c r="CS62" s="175"/>
      <c r="CT62" s="175"/>
      <c r="CU62" s="175"/>
      <c r="CV62" s="175"/>
      <c r="CW62" s="175"/>
      <c r="CX62" s="175"/>
      <c r="CY62" s="175"/>
      <c r="CZ62" s="175"/>
      <c r="DA62" s="175"/>
      <c r="DB62" s="175"/>
      <c r="DC62" s="175"/>
      <c r="DD62" s="175"/>
      <c r="DE62" s="175"/>
      <c r="DF62" s="175"/>
      <c r="DG62" s="175"/>
      <c r="DH62" s="175"/>
      <c r="DI62" s="175"/>
      <c r="DJ62" s="175"/>
      <c r="DK62" s="175"/>
      <c r="DL62" s="175"/>
      <c r="DM62" s="175"/>
      <c r="DN62" s="175"/>
      <c r="DO62" s="175"/>
      <c r="DP62" s="175"/>
      <c r="DQ62" s="175"/>
      <c r="DR62" s="175"/>
      <c r="DS62" s="175"/>
      <c r="DT62" s="175"/>
      <c r="DU62" s="175"/>
      <c r="DV62" s="175"/>
      <c r="DW62" s="175"/>
      <c r="DX62" s="175"/>
      <c r="DY62" s="175"/>
      <c r="DZ62" s="175"/>
      <c r="EA62" s="175"/>
      <c r="EB62" s="175"/>
      <c r="EC62" s="175"/>
      <c r="ED62" s="175"/>
      <c r="EE62" s="175"/>
      <c r="EF62" s="175"/>
      <c r="EG62" s="175"/>
      <c r="EH62" s="175"/>
      <c r="EI62" s="175"/>
      <c r="EJ62" s="175"/>
      <c r="EK62" s="175"/>
      <c r="EL62" s="175"/>
      <c r="EM62" s="175"/>
      <c r="EN62" s="175"/>
      <c r="EO62" s="175"/>
      <c r="EP62" s="175"/>
      <c r="EQ62" s="175"/>
      <c r="ER62" s="175"/>
      <c r="ES62" s="175"/>
      <c r="ET62" s="175"/>
      <c r="EU62" s="175"/>
      <c r="EV62" s="175"/>
      <c r="EW62" s="175"/>
      <c r="EX62" s="175"/>
      <c r="EY62" s="175"/>
      <c r="EZ62" s="175"/>
      <c r="FA62" s="175"/>
      <c r="FB62" s="175"/>
      <c r="FC62" s="175"/>
      <c r="FD62" s="175"/>
      <c r="FE62" s="175"/>
      <c r="FF62" s="175"/>
      <c r="FG62" s="175"/>
      <c r="FH62" s="175"/>
      <c r="FI62" s="175"/>
      <c r="FJ62" s="175"/>
      <c r="FK62" s="175"/>
      <c r="FL62" s="175"/>
      <c r="FM62" s="175"/>
      <c r="FN62" s="175"/>
      <c r="FO62" s="175"/>
      <c r="FP62" s="175"/>
      <c r="FQ62" s="175"/>
      <c r="FR62" s="175"/>
      <c r="FS62" s="175"/>
      <c r="FT62" s="175"/>
      <c r="FU62" s="175"/>
      <c r="FV62" s="175"/>
      <c r="FW62" s="175"/>
      <c r="FX62" s="175"/>
      <c r="FY62" s="175"/>
      <c r="FZ62" s="175"/>
      <c r="GA62" s="175"/>
      <c r="GB62" s="175"/>
      <c r="GC62" s="175"/>
      <c r="GD62" s="175"/>
      <c r="GE62" s="175"/>
      <c r="GF62" s="175"/>
      <c r="GG62" s="175"/>
      <c r="GH62" s="175"/>
      <c r="GI62" s="175"/>
      <c r="GJ62" s="175"/>
      <c r="GK62" s="175"/>
      <c r="GL62" s="175"/>
      <c r="GM62" s="175"/>
      <c r="GN62" s="175"/>
      <c r="GO62" s="175"/>
      <c r="GP62" s="175"/>
      <c r="GQ62" s="175"/>
      <c r="GR62" s="175"/>
      <c r="GS62" s="175"/>
      <c r="GT62" s="175"/>
      <c r="GU62" s="175"/>
      <c r="GV62" s="175"/>
      <c r="GW62" s="175"/>
      <c r="GX62" s="175"/>
      <c r="GY62" s="175"/>
      <c r="GZ62" s="175"/>
      <c r="HA62" s="175"/>
      <c r="HB62" s="175"/>
      <c r="HC62" s="175"/>
      <c r="HD62" s="175"/>
      <c r="HE62" s="175"/>
      <c r="HF62" s="175"/>
      <c r="HG62" s="175"/>
      <c r="HH62" s="175"/>
      <c r="HI62" s="175"/>
      <c r="HJ62" s="175"/>
      <c r="HK62" s="175"/>
      <c r="HL62" s="175"/>
      <c r="HM62" s="175"/>
      <c r="HN62" s="175"/>
      <c r="HO62" s="175"/>
      <c r="HP62" s="175"/>
      <c r="HQ62" s="175"/>
      <c r="HR62" s="175"/>
      <c r="HS62" s="175"/>
      <c r="HT62" s="175"/>
      <c r="HU62" s="175"/>
    </row>
    <row r="63" s="177" customFormat="1" ht="15.75" customHeight="1" spans="1:229">
      <c r="A63" s="196" t="s">
        <v>142</v>
      </c>
      <c r="B63" s="99">
        <v>2600</v>
      </c>
      <c r="C63" s="99">
        <v>90</v>
      </c>
      <c r="D63" s="193">
        <f t="shared" si="0"/>
        <v>-2510</v>
      </c>
      <c r="E63" s="194">
        <f t="shared" si="1"/>
        <v>-96.5384615384615</v>
      </c>
      <c r="F63" s="175"/>
      <c r="G63" s="175"/>
      <c r="H63" s="175"/>
      <c r="I63" s="175"/>
      <c r="J63" s="175"/>
      <c r="K63" s="175"/>
      <c r="L63" s="175"/>
      <c r="M63" s="175"/>
      <c r="N63" s="175"/>
      <c r="O63" s="175"/>
      <c r="P63" s="175"/>
      <c r="Q63" s="175"/>
      <c r="R63" s="175"/>
      <c r="S63" s="175"/>
      <c r="T63" s="175"/>
      <c r="U63" s="175"/>
      <c r="V63" s="175"/>
      <c r="W63" s="175"/>
      <c r="X63" s="175"/>
      <c r="Y63" s="175"/>
      <c r="Z63" s="175"/>
      <c r="AA63" s="175"/>
      <c r="AB63" s="175"/>
      <c r="AC63" s="175"/>
      <c r="AD63" s="175"/>
      <c r="AE63" s="175"/>
      <c r="AF63" s="175"/>
      <c r="AG63" s="175"/>
      <c r="AH63" s="175"/>
      <c r="AI63" s="175"/>
      <c r="AJ63" s="175"/>
      <c r="AK63" s="175"/>
      <c r="AL63" s="175"/>
      <c r="AM63" s="175"/>
      <c r="AN63" s="175"/>
      <c r="AO63" s="175"/>
      <c r="AP63" s="175"/>
      <c r="AQ63" s="175"/>
      <c r="AR63" s="175"/>
      <c r="AS63" s="175"/>
      <c r="AT63" s="175"/>
      <c r="AU63" s="175"/>
      <c r="AV63" s="175"/>
      <c r="AW63" s="175"/>
      <c r="AX63" s="175"/>
      <c r="AY63" s="175"/>
      <c r="AZ63" s="175"/>
      <c r="BA63" s="175"/>
      <c r="BB63" s="175"/>
      <c r="BC63" s="175"/>
      <c r="BD63" s="175"/>
      <c r="BE63" s="175"/>
      <c r="BF63" s="175"/>
      <c r="BG63" s="175"/>
      <c r="BH63" s="175"/>
      <c r="BI63" s="175"/>
      <c r="BJ63" s="175"/>
      <c r="BK63" s="175"/>
      <c r="BL63" s="175"/>
      <c r="BM63" s="175"/>
      <c r="BN63" s="175"/>
      <c r="BO63" s="175"/>
      <c r="BP63" s="175"/>
      <c r="BQ63" s="175"/>
      <c r="BR63" s="175"/>
      <c r="BS63" s="175"/>
      <c r="BT63" s="175"/>
      <c r="BU63" s="175"/>
      <c r="BV63" s="175"/>
      <c r="BW63" s="175"/>
      <c r="BX63" s="175"/>
      <c r="BY63" s="175"/>
      <c r="BZ63" s="175"/>
      <c r="CA63" s="175"/>
      <c r="CB63" s="175"/>
      <c r="CC63" s="175"/>
      <c r="CD63" s="175"/>
      <c r="CE63" s="175"/>
      <c r="CF63" s="175"/>
      <c r="CG63" s="175"/>
      <c r="CH63" s="175"/>
      <c r="CI63" s="175"/>
      <c r="CJ63" s="175"/>
      <c r="CK63" s="175"/>
      <c r="CL63" s="175"/>
      <c r="CM63" s="175"/>
      <c r="CN63" s="175"/>
      <c r="CO63" s="175"/>
      <c r="CP63" s="175"/>
      <c r="CQ63" s="175"/>
      <c r="CR63" s="175"/>
      <c r="CS63" s="175"/>
      <c r="CT63" s="175"/>
      <c r="CU63" s="175"/>
      <c r="CV63" s="175"/>
      <c r="CW63" s="175"/>
      <c r="CX63" s="175"/>
      <c r="CY63" s="175"/>
      <c r="CZ63" s="175"/>
      <c r="DA63" s="175"/>
      <c r="DB63" s="175"/>
      <c r="DC63" s="175"/>
      <c r="DD63" s="175"/>
      <c r="DE63" s="175"/>
      <c r="DF63" s="175"/>
      <c r="DG63" s="175"/>
      <c r="DH63" s="175"/>
      <c r="DI63" s="175"/>
      <c r="DJ63" s="175"/>
      <c r="DK63" s="175"/>
      <c r="DL63" s="175"/>
      <c r="DM63" s="175"/>
      <c r="DN63" s="175"/>
      <c r="DO63" s="175"/>
      <c r="DP63" s="175"/>
      <c r="DQ63" s="175"/>
      <c r="DR63" s="175"/>
      <c r="DS63" s="175"/>
      <c r="DT63" s="175"/>
      <c r="DU63" s="175"/>
      <c r="DV63" s="175"/>
      <c r="DW63" s="175"/>
      <c r="DX63" s="175"/>
      <c r="DY63" s="175"/>
      <c r="DZ63" s="175"/>
      <c r="EA63" s="175"/>
      <c r="EB63" s="175"/>
      <c r="EC63" s="175"/>
      <c r="ED63" s="175"/>
      <c r="EE63" s="175"/>
      <c r="EF63" s="175"/>
      <c r="EG63" s="175"/>
      <c r="EH63" s="175"/>
      <c r="EI63" s="175"/>
      <c r="EJ63" s="175"/>
      <c r="EK63" s="175"/>
      <c r="EL63" s="175"/>
      <c r="EM63" s="175"/>
      <c r="EN63" s="175"/>
      <c r="EO63" s="175"/>
      <c r="EP63" s="175"/>
      <c r="EQ63" s="175"/>
      <c r="ER63" s="175"/>
      <c r="ES63" s="175"/>
      <c r="ET63" s="175"/>
      <c r="EU63" s="175"/>
      <c r="EV63" s="175"/>
      <c r="EW63" s="175"/>
      <c r="EX63" s="175"/>
      <c r="EY63" s="175"/>
      <c r="EZ63" s="175"/>
      <c r="FA63" s="175"/>
      <c r="FB63" s="175"/>
      <c r="FC63" s="175"/>
      <c r="FD63" s="175"/>
      <c r="FE63" s="175"/>
      <c r="FF63" s="175"/>
      <c r="FG63" s="175"/>
      <c r="FH63" s="175"/>
      <c r="FI63" s="175"/>
      <c r="FJ63" s="175"/>
      <c r="FK63" s="175"/>
      <c r="FL63" s="175"/>
      <c r="FM63" s="175"/>
      <c r="FN63" s="175"/>
      <c r="FO63" s="175"/>
      <c r="FP63" s="175"/>
      <c r="FQ63" s="175"/>
      <c r="FR63" s="175"/>
      <c r="FS63" s="175"/>
      <c r="FT63" s="175"/>
      <c r="FU63" s="175"/>
      <c r="FV63" s="175"/>
      <c r="FW63" s="175"/>
      <c r="FX63" s="175"/>
      <c r="FY63" s="175"/>
      <c r="FZ63" s="175"/>
      <c r="GA63" s="175"/>
      <c r="GB63" s="175"/>
      <c r="GC63" s="175"/>
      <c r="GD63" s="175"/>
      <c r="GE63" s="175"/>
      <c r="GF63" s="175"/>
      <c r="GG63" s="175"/>
      <c r="GH63" s="175"/>
      <c r="GI63" s="175"/>
      <c r="GJ63" s="175"/>
      <c r="GK63" s="175"/>
      <c r="GL63" s="175"/>
      <c r="GM63" s="175"/>
      <c r="GN63" s="175"/>
      <c r="GO63" s="175"/>
      <c r="GP63" s="175"/>
      <c r="GQ63" s="175"/>
      <c r="GR63" s="175"/>
      <c r="GS63" s="175"/>
      <c r="GT63" s="175"/>
      <c r="GU63" s="175"/>
      <c r="GV63" s="175"/>
      <c r="GW63" s="175"/>
      <c r="GX63" s="175"/>
      <c r="GY63" s="175"/>
      <c r="GZ63" s="175"/>
      <c r="HA63" s="175"/>
      <c r="HB63" s="175"/>
      <c r="HC63" s="175"/>
      <c r="HD63" s="175"/>
      <c r="HE63" s="175"/>
      <c r="HF63" s="175"/>
      <c r="HG63" s="175"/>
      <c r="HH63" s="175"/>
      <c r="HI63" s="175"/>
      <c r="HJ63" s="175"/>
      <c r="HK63" s="175"/>
      <c r="HL63" s="175"/>
      <c r="HM63" s="175"/>
      <c r="HN63" s="175"/>
      <c r="HO63" s="175"/>
      <c r="HP63" s="175"/>
      <c r="HQ63" s="175"/>
      <c r="HR63" s="175"/>
      <c r="HS63" s="175"/>
      <c r="HT63" s="175"/>
      <c r="HU63" s="175"/>
    </row>
    <row r="64" s="177" customFormat="1" ht="15.75" customHeight="1" spans="1:229">
      <c r="A64" s="98" t="s">
        <v>143</v>
      </c>
      <c r="B64" s="98">
        <f>SUM(B65,B68,B72,B74,B76,B80)</f>
        <v>5114</v>
      </c>
      <c r="C64" s="98">
        <f>SUM(C65,C68,C72,C74,C76,C80)</f>
        <v>5494</v>
      </c>
      <c r="D64" s="193">
        <f t="shared" si="0"/>
        <v>380</v>
      </c>
      <c r="E64" s="194">
        <f t="shared" si="1"/>
        <v>7.43058271411811</v>
      </c>
      <c r="F64" s="175"/>
      <c r="G64" s="175"/>
      <c r="H64" s="175"/>
      <c r="I64" s="175"/>
      <c r="J64" s="175"/>
      <c r="K64" s="175"/>
      <c r="L64" s="175"/>
      <c r="M64" s="175"/>
      <c r="N64" s="175"/>
      <c r="O64" s="175"/>
      <c r="P64" s="175"/>
      <c r="Q64" s="175"/>
      <c r="R64" s="175"/>
      <c r="S64" s="175"/>
      <c r="T64" s="175"/>
      <c r="U64" s="175"/>
      <c r="V64" s="175"/>
      <c r="W64" s="175"/>
      <c r="X64" s="175"/>
      <c r="Y64" s="175"/>
      <c r="Z64" s="175"/>
      <c r="AA64" s="175"/>
      <c r="AB64" s="175"/>
      <c r="AC64" s="175"/>
      <c r="AD64" s="175"/>
      <c r="AE64" s="175"/>
      <c r="AF64" s="175"/>
      <c r="AG64" s="175"/>
      <c r="AH64" s="175"/>
      <c r="AI64" s="175"/>
      <c r="AJ64" s="175"/>
      <c r="AK64" s="175"/>
      <c r="AL64" s="175"/>
      <c r="AM64" s="175"/>
      <c r="AN64" s="175"/>
      <c r="AO64" s="175"/>
      <c r="AP64" s="175"/>
      <c r="AQ64" s="175"/>
      <c r="AR64" s="175"/>
      <c r="AS64" s="175"/>
      <c r="AT64" s="175"/>
      <c r="AU64" s="175"/>
      <c r="AV64" s="175"/>
      <c r="AW64" s="175"/>
      <c r="AX64" s="175"/>
      <c r="AY64" s="175"/>
      <c r="AZ64" s="175"/>
      <c r="BA64" s="175"/>
      <c r="BB64" s="175"/>
      <c r="BC64" s="175"/>
      <c r="BD64" s="175"/>
      <c r="BE64" s="175"/>
      <c r="BF64" s="175"/>
      <c r="BG64" s="175"/>
      <c r="BH64" s="175"/>
      <c r="BI64" s="175"/>
      <c r="BJ64" s="175"/>
      <c r="BK64" s="175"/>
      <c r="BL64" s="175"/>
      <c r="BM64" s="175"/>
      <c r="BN64" s="175"/>
      <c r="BO64" s="175"/>
      <c r="BP64" s="175"/>
      <c r="BQ64" s="175"/>
      <c r="BR64" s="175"/>
      <c r="BS64" s="175"/>
      <c r="BT64" s="175"/>
      <c r="BU64" s="175"/>
      <c r="BV64" s="175"/>
      <c r="BW64" s="175"/>
      <c r="BX64" s="175"/>
      <c r="BY64" s="175"/>
      <c r="BZ64" s="175"/>
      <c r="CA64" s="175"/>
      <c r="CB64" s="175"/>
      <c r="CC64" s="175"/>
      <c r="CD64" s="175"/>
      <c r="CE64" s="175"/>
      <c r="CF64" s="175"/>
      <c r="CG64" s="175"/>
      <c r="CH64" s="175"/>
      <c r="CI64" s="175"/>
      <c r="CJ64" s="175"/>
      <c r="CK64" s="175"/>
      <c r="CL64" s="175"/>
      <c r="CM64" s="175"/>
      <c r="CN64" s="175"/>
      <c r="CO64" s="175"/>
      <c r="CP64" s="175"/>
      <c r="CQ64" s="175"/>
      <c r="CR64" s="175"/>
      <c r="CS64" s="175"/>
      <c r="CT64" s="175"/>
      <c r="CU64" s="175"/>
      <c r="CV64" s="175"/>
      <c r="CW64" s="175"/>
      <c r="CX64" s="175"/>
      <c r="CY64" s="175"/>
      <c r="CZ64" s="175"/>
      <c r="DA64" s="175"/>
      <c r="DB64" s="175"/>
      <c r="DC64" s="175"/>
      <c r="DD64" s="175"/>
      <c r="DE64" s="175"/>
      <c r="DF64" s="175"/>
      <c r="DG64" s="175"/>
      <c r="DH64" s="175"/>
      <c r="DI64" s="175"/>
      <c r="DJ64" s="175"/>
      <c r="DK64" s="175"/>
      <c r="DL64" s="175"/>
      <c r="DM64" s="175"/>
      <c r="DN64" s="175"/>
      <c r="DO64" s="175"/>
      <c r="DP64" s="175"/>
      <c r="DQ64" s="175"/>
      <c r="DR64" s="175"/>
      <c r="DS64" s="175"/>
      <c r="DT64" s="175"/>
      <c r="DU64" s="175"/>
      <c r="DV64" s="175"/>
      <c r="DW64" s="175"/>
      <c r="DX64" s="175"/>
      <c r="DY64" s="175"/>
      <c r="DZ64" s="175"/>
      <c r="EA64" s="175"/>
      <c r="EB64" s="175"/>
      <c r="EC64" s="175"/>
      <c r="ED64" s="175"/>
      <c r="EE64" s="175"/>
      <c r="EF64" s="175"/>
      <c r="EG64" s="175"/>
      <c r="EH64" s="175"/>
      <c r="EI64" s="175"/>
      <c r="EJ64" s="175"/>
      <c r="EK64" s="175"/>
      <c r="EL64" s="175"/>
      <c r="EM64" s="175"/>
      <c r="EN64" s="175"/>
      <c r="EO64" s="175"/>
      <c r="EP64" s="175"/>
      <c r="EQ64" s="175"/>
      <c r="ER64" s="175"/>
      <c r="ES64" s="175"/>
      <c r="ET64" s="175"/>
      <c r="EU64" s="175"/>
      <c r="EV64" s="175"/>
      <c r="EW64" s="175"/>
      <c r="EX64" s="175"/>
      <c r="EY64" s="175"/>
      <c r="EZ64" s="175"/>
      <c r="FA64" s="175"/>
      <c r="FB64" s="175"/>
      <c r="FC64" s="175"/>
      <c r="FD64" s="175"/>
      <c r="FE64" s="175"/>
      <c r="FF64" s="175"/>
      <c r="FG64" s="175"/>
      <c r="FH64" s="175"/>
      <c r="FI64" s="175"/>
      <c r="FJ64" s="175"/>
      <c r="FK64" s="175"/>
      <c r="FL64" s="175"/>
      <c r="FM64" s="175"/>
      <c r="FN64" s="175"/>
      <c r="FO64" s="175"/>
      <c r="FP64" s="175"/>
      <c r="FQ64" s="175"/>
      <c r="FR64" s="175"/>
      <c r="FS64" s="175"/>
      <c r="FT64" s="175"/>
      <c r="FU64" s="175"/>
      <c r="FV64" s="175"/>
      <c r="FW64" s="175"/>
      <c r="FX64" s="175"/>
      <c r="FY64" s="175"/>
      <c r="FZ64" s="175"/>
      <c r="GA64" s="175"/>
      <c r="GB64" s="175"/>
      <c r="GC64" s="175"/>
      <c r="GD64" s="175"/>
      <c r="GE64" s="175"/>
      <c r="GF64" s="175"/>
      <c r="GG64" s="175"/>
      <c r="GH64" s="175"/>
      <c r="GI64" s="175"/>
      <c r="GJ64" s="175"/>
      <c r="GK64" s="175"/>
      <c r="GL64" s="175"/>
      <c r="GM64" s="175"/>
      <c r="GN64" s="175"/>
      <c r="GO64" s="175"/>
      <c r="GP64" s="175"/>
      <c r="GQ64" s="175"/>
      <c r="GR64" s="175"/>
      <c r="GS64" s="175"/>
      <c r="GT64" s="175"/>
      <c r="GU64" s="175"/>
      <c r="GV64" s="175"/>
      <c r="GW64" s="175"/>
      <c r="GX64" s="175"/>
      <c r="GY64" s="175"/>
      <c r="GZ64" s="175"/>
      <c r="HA64" s="175"/>
      <c r="HB64" s="175"/>
      <c r="HC64" s="175"/>
      <c r="HD64" s="175"/>
      <c r="HE64" s="175"/>
      <c r="HF64" s="175"/>
      <c r="HG64" s="175"/>
      <c r="HH64" s="175"/>
      <c r="HI64" s="175"/>
      <c r="HJ64" s="175"/>
      <c r="HK64" s="175"/>
      <c r="HL64" s="175"/>
      <c r="HM64" s="175"/>
      <c r="HN64" s="175"/>
      <c r="HO64" s="175"/>
      <c r="HP64" s="175"/>
      <c r="HQ64" s="175"/>
      <c r="HR64" s="175"/>
      <c r="HS64" s="175"/>
      <c r="HT64" s="175"/>
      <c r="HU64" s="175"/>
    </row>
    <row r="65" s="177" customFormat="1" ht="15.75" customHeight="1" spans="1:229">
      <c r="A65" s="195" t="s">
        <v>144</v>
      </c>
      <c r="B65" s="99">
        <v>235</v>
      </c>
      <c r="C65" s="99">
        <v>241</v>
      </c>
      <c r="D65" s="193">
        <f t="shared" si="0"/>
        <v>6</v>
      </c>
      <c r="E65" s="194">
        <f t="shared" si="1"/>
        <v>2.5531914893617</v>
      </c>
      <c r="F65" s="175"/>
      <c r="G65" s="175"/>
      <c r="H65" s="175"/>
      <c r="I65" s="175"/>
      <c r="J65" s="175"/>
      <c r="K65" s="175"/>
      <c r="L65" s="175"/>
      <c r="M65" s="175"/>
      <c r="N65" s="175"/>
      <c r="O65" s="175"/>
      <c r="P65" s="175"/>
      <c r="Q65" s="175"/>
      <c r="R65" s="175"/>
      <c r="S65" s="175"/>
      <c r="T65" s="175"/>
      <c r="U65" s="175"/>
      <c r="V65" s="175"/>
      <c r="W65" s="175"/>
      <c r="X65" s="175"/>
      <c r="Y65" s="175"/>
      <c r="Z65" s="175"/>
      <c r="AA65" s="175"/>
      <c r="AB65" s="175"/>
      <c r="AC65" s="175"/>
      <c r="AD65" s="175"/>
      <c r="AE65" s="175"/>
      <c r="AF65" s="175"/>
      <c r="AG65" s="175"/>
      <c r="AH65" s="175"/>
      <c r="AI65" s="175"/>
      <c r="AJ65" s="175"/>
      <c r="AK65" s="175"/>
      <c r="AL65" s="175"/>
      <c r="AM65" s="175"/>
      <c r="AN65" s="175"/>
      <c r="AO65" s="175"/>
      <c r="AP65" s="175"/>
      <c r="AQ65" s="175"/>
      <c r="AR65" s="175"/>
      <c r="AS65" s="175"/>
      <c r="AT65" s="175"/>
      <c r="AU65" s="175"/>
      <c r="AV65" s="175"/>
      <c r="AW65" s="175"/>
      <c r="AX65" s="175"/>
      <c r="AY65" s="175"/>
      <c r="AZ65" s="175"/>
      <c r="BA65" s="175"/>
      <c r="BB65" s="175"/>
      <c r="BC65" s="175"/>
      <c r="BD65" s="175"/>
      <c r="BE65" s="175"/>
      <c r="BF65" s="175"/>
      <c r="BG65" s="175"/>
      <c r="BH65" s="175"/>
      <c r="BI65" s="175"/>
      <c r="BJ65" s="175"/>
      <c r="BK65" s="175"/>
      <c r="BL65" s="175"/>
      <c r="BM65" s="175"/>
      <c r="BN65" s="175"/>
      <c r="BO65" s="175"/>
      <c r="BP65" s="175"/>
      <c r="BQ65" s="175"/>
      <c r="BR65" s="175"/>
      <c r="BS65" s="175"/>
      <c r="BT65" s="175"/>
      <c r="BU65" s="175"/>
      <c r="BV65" s="175"/>
      <c r="BW65" s="175"/>
      <c r="BX65" s="175"/>
      <c r="BY65" s="175"/>
      <c r="BZ65" s="175"/>
      <c r="CA65" s="175"/>
      <c r="CB65" s="175"/>
      <c r="CC65" s="175"/>
      <c r="CD65" s="175"/>
      <c r="CE65" s="175"/>
      <c r="CF65" s="175"/>
      <c r="CG65" s="175"/>
      <c r="CH65" s="175"/>
      <c r="CI65" s="175"/>
      <c r="CJ65" s="175"/>
      <c r="CK65" s="175"/>
      <c r="CL65" s="175"/>
      <c r="CM65" s="175"/>
      <c r="CN65" s="175"/>
      <c r="CO65" s="175"/>
      <c r="CP65" s="175"/>
      <c r="CQ65" s="175"/>
      <c r="CR65" s="175"/>
      <c r="CS65" s="175"/>
      <c r="CT65" s="175"/>
      <c r="CU65" s="175"/>
      <c r="CV65" s="175"/>
      <c r="CW65" s="175"/>
      <c r="CX65" s="175"/>
      <c r="CY65" s="175"/>
      <c r="CZ65" s="175"/>
      <c r="DA65" s="175"/>
      <c r="DB65" s="175"/>
      <c r="DC65" s="175"/>
      <c r="DD65" s="175"/>
      <c r="DE65" s="175"/>
      <c r="DF65" s="175"/>
      <c r="DG65" s="175"/>
      <c r="DH65" s="175"/>
      <c r="DI65" s="175"/>
      <c r="DJ65" s="175"/>
      <c r="DK65" s="175"/>
      <c r="DL65" s="175"/>
      <c r="DM65" s="175"/>
      <c r="DN65" s="175"/>
      <c r="DO65" s="175"/>
      <c r="DP65" s="175"/>
      <c r="DQ65" s="175"/>
      <c r="DR65" s="175"/>
      <c r="DS65" s="175"/>
      <c r="DT65" s="175"/>
      <c r="DU65" s="175"/>
      <c r="DV65" s="175"/>
      <c r="DW65" s="175"/>
      <c r="DX65" s="175"/>
      <c r="DY65" s="175"/>
      <c r="DZ65" s="175"/>
      <c r="EA65" s="175"/>
      <c r="EB65" s="175"/>
      <c r="EC65" s="175"/>
      <c r="ED65" s="175"/>
      <c r="EE65" s="175"/>
      <c r="EF65" s="175"/>
      <c r="EG65" s="175"/>
      <c r="EH65" s="175"/>
      <c r="EI65" s="175"/>
      <c r="EJ65" s="175"/>
      <c r="EK65" s="175"/>
      <c r="EL65" s="175"/>
      <c r="EM65" s="175"/>
      <c r="EN65" s="175"/>
      <c r="EO65" s="175"/>
      <c r="EP65" s="175"/>
      <c r="EQ65" s="175"/>
      <c r="ER65" s="175"/>
      <c r="ES65" s="175"/>
      <c r="ET65" s="175"/>
      <c r="EU65" s="175"/>
      <c r="EV65" s="175"/>
      <c r="EW65" s="175"/>
      <c r="EX65" s="175"/>
      <c r="EY65" s="175"/>
      <c r="EZ65" s="175"/>
      <c r="FA65" s="175"/>
      <c r="FB65" s="175"/>
      <c r="FC65" s="175"/>
      <c r="FD65" s="175"/>
      <c r="FE65" s="175"/>
      <c r="FF65" s="175"/>
      <c r="FG65" s="175"/>
      <c r="FH65" s="175"/>
      <c r="FI65" s="175"/>
      <c r="FJ65" s="175"/>
      <c r="FK65" s="175"/>
      <c r="FL65" s="175"/>
      <c r="FM65" s="175"/>
      <c r="FN65" s="175"/>
      <c r="FO65" s="175"/>
      <c r="FP65" s="175"/>
      <c r="FQ65" s="175"/>
      <c r="FR65" s="175"/>
      <c r="FS65" s="175"/>
      <c r="FT65" s="175"/>
      <c r="FU65" s="175"/>
      <c r="FV65" s="175"/>
      <c r="FW65" s="175"/>
      <c r="FX65" s="175"/>
      <c r="FY65" s="175"/>
      <c r="FZ65" s="175"/>
      <c r="GA65" s="175"/>
      <c r="GB65" s="175"/>
      <c r="GC65" s="175"/>
      <c r="GD65" s="175"/>
      <c r="GE65" s="175"/>
      <c r="GF65" s="175"/>
      <c r="GG65" s="175"/>
      <c r="GH65" s="175"/>
      <c r="GI65" s="175"/>
      <c r="GJ65" s="175"/>
      <c r="GK65" s="175"/>
      <c r="GL65" s="175"/>
      <c r="GM65" s="175"/>
      <c r="GN65" s="175"/>
      <c r="GO65" s="175"/>
      <c r="GP65" s="175"/>
      <c r="GQ65" s="175"/>
      <c r="GR65" s="175"/>
      <c r="GS65" s="175"/>
      <c r="GT65" s="175"/>
      <c r="GU65" s="175"/>
      <c r="GV65" s="175"/>
      <c r="GW65" s="175"/>
      <c r="GX65" s="175"/>
      <c r="GY65" s="175"/>
      <c r="GZ65" s="175"/>
      <c r="HA65" s="175"/>
      <c r="HB65" s="175"/>
      <c r="HC65" s="175"/>
      <c r="HD65" s="175"/>
      <c r="HE65" s="175"/>
      <c r="HF65" s="175"/>
      <c r="HG65" s="175"/>
      <c r="HH65" s="175"/>
      <c r="HI65" s="175"/>
      <c r="HJ65" s="175"/>
      <c r="HK65" s="175"/>
      <c r="HL65" s="175"/>
      <c r="HM65" s="175"/>
      <c r="HN65" s="175"/>
      <c r="HO65" s="175"/>
      <c r="HP65" s="175"/>
      <c r="HQ65" s="175"/>
      <c r="HR65" s="175"/>
      <c r="HS65" s="175"/>
      <c r="HT65" s="175"/>
      <c r="HU65" s="175"/>
    </row>
    <row r="66" ht="15.75" customHeight="1" spans="1:5">
      <c r="A66" s="195" t="s">
        <v>145</v>
      </c>
      <c r="B66" s="99">
        <v>28</v>
      </c>
      <c r="C66" s="99">
        <v>28</v>
      </c>
      <c r="D66" s="193">
        <f t="shared" si="0"/>
        <v>0</v>
      </c>
      <c r="E66" s="194">
        <f t="shared" si="1"/>
        <v>0</v>
      </c>
    </row>
    <row r="67" ht="15.75" customHeight="1" spans="1:5">
      <c r="A67" s="196" t="s">
        <v>146</v>
      </c>
      <c r="B67" s="99">
        <v>207</v>
      </c>
      <c r="C67" s="99">
        <v>213</v>
      </c>
      <c r="D67" s="193">
        <f t="shared" si="0"/>
        <v>6</v>
      </c>
      <c r="E67" s="194">
        <f t="shared" si="1"/>
        <v>2.89855072463768</v>
      </c>
    </row>
    <row r="68" ht="15.75" customHeight="1" spans="1:5">
      <c r="A68" s="196" t="s">
        <v>147</v>
      </c>
      <c r="B68" s="99">
        <v>3862</v>
      </c>
      <c r="C68" s="99">
        <v>4090</v>
      </c>
      <c r="D68" s="193">
        <f t="shared" si="0"/>
        <v>228</v>
      </c>
      <c r="E68" s="194">
        <f t="shared" si="1"/>
        <v>5.90367685137235</v>
      </c>
    </row>
    <row r="69" s="177" customFormat="1" ht="15.75" customHeight="1" spans="1:227">
      <c r="A69" s="196" t="s">
        <v>107</v>
      </c>
      <c r="B69" s="99">
        <v>3862</v>
      </c>
      <c r="C69" s="99">
        <v>3280</v>
      </c>
      <c r="D69" s="193">
        <f t="shared" si="0"/>
        <v>-582</v>
      </c>
      <c r="E69" s="194">
        <f t="shared" si="1"/>
        <v>-15.0699119627136</v>
      </c>
      <c r="F69" s="175"/>
      <c r="G69" s="175"/>
      <c r="H69" s="175"/>
      <c r="I69" s="175"/>
      <c r="J69" s="175"/>
      <c r="K69" s="175"/>
      <c r="L69" s="175"/>
      <c r="M69" s="175"/>
      <c r="N69" s="175"/>
      <c r="O69" s="175"/>
      <c r="P69" s="175"/>
      <c r="Q69" s="175"/>
      <c r="R69" s="175"/>
      <c r="S69" s="175"/>
      <c r="T69" s="175"/>
      <c r="U69" s="175"/>
      <c r="V69" s="175"/>
      <c r="W69" s="175"/>
      <c r="X69" s="175"/>
      <c r="Y69" s="175"/>
      <c r="Z69" s="175"/>
      <c r="AA69" s="175"/>
      <c r="AB69" s="175"/>
      <c r="AC69" s="175"/>
      <c r="AD69" s="175"/>
      <c r="AE69" s="175"/>
      <c r="AF69" s="175"/>
      <c r="AG69" s="175"/>
      <c r="AH69" s="175"/>
      <c r="AI69" s="175"/>
      <c r="AJ69" s="175"/>
      <c r="AK69" s="175"/>
      <c r="AL69" s="175"/>
      <c r="AM69" s="175"/>
      <c r="AN69" s="175"/>
      <c r="AO69" s="175"/>
      <c r="AP69" s="175"/>
      <c r="AQ69" s="175"/>
      <c r="AR69" s="175"/>
      <c r="AS69" s="175"/>
      <c r="AT69" s="175"/>
      <c r="AU69" s="175"/>
      <c r="AV69" s="175"/>
      <c r="AW69" s="175"/>
      <c r="AX69" s="175"/>
      <c r="AY69" s="175"/>
      <c r="AZ69" s="175"/>
      <c r="BA69" s="175"/>
      <c r="BB69" s="175"/>
      <c r="BC69" s="175"/>
      <c r="BD69" s="175"/>
      <c r="BE69" s="175"/>
      <c r="BF69" s="175"/>
      <c r="BG69" s="175"/>
      <c r="BH69" s="175"/>
      <c r="BI69" s="175"/>
      <c r="BJ69" s="175"/>
      <c r="BK69" s="175"/>
      <c r="BL69" s="175"/>
      <c r="BM69" s="175"/>
      <c r="BN69" s="175"/>
      <c r="BO69" s="175"/>
      <c r="BP69" s="175"/>
      <c r="BQ69" s="175"/>
      <c r="BR69" s="175"/>
      <c r="BS69" s="175"/>
      <c r="BT69" s="175"/>
      <c r="BU69" s="175"/>
      <c r="BV69" s="175"/>
      <c r="BW69" s="175"/>
      <c r="BX69" s="175"/>
      <c r="BY69" s="175"/>
      <c r="BZ69" s="175"/>
      <c r="CA69" s="175"/>
      <c r="CB69" s="175"/>
      <c r="CC69" s="175"/>
      <c r="CD69" s="175"/>
      <c r="CE69" s="175"/>
      <c r="CF69" s="175"/>
      <c r="CG69" s="175"/>
      <c r="CH69" s="175"/>
      <c r="CI69" s="175"/>
      <c r="CJ69" s="175"/>
      <c r="CK69" s="175"/>
      <c r="CL69" s="175"/>
      <c r="CM69" s="175"/>
      <c r="CN69" s="175"/>
      <c r="CO69" s="175"/>
      <c r="CP69" s="175"/>
      <c r="CQ69" s="175"/>
      <c r="CR69" s="175"/>
      <c r="CS69" s="175"/>
      <c r="CT69" s="175"/>
      <c r="CU69" s="175"/>
      <c r="CV69" s="175"/>
      <c r="CW69" s="175"/>
      <c r="CX69" s="175"/>
      <c r="CY69" s="175"/>
      <c r="CZ69" s="175"/>
      <c r="DA69" s="175"/>
      <c r="DB69" s="175"/>
      <c r="DC69" s="175"/>
      <c r="DD69" s="175"/>
      <c r="DE69" s="175"/>
      <c r="DF69" s="175"/>
      <c r="DG69" s="175"/>
      <c r="DH69" s="175"/>
      <c r="DI69" s="175"/>
      <c r="DJ69" s="175"/>
      <c r="DK69" s="175"/>
      <c r="DL69" s="175"/>
      <c r="DM69" s="175"/>
      <c r="DN69" s="175"/>
      <c r="DO69" s="175"/>
      <c r="DP69" s="175"/>
      <c r="DQ69" s="175"/>
      <c r="DR69" s="175"/>
      <c r="DS69" s="175"/>
      <c r="DT69" s="175"/>
      <c r="DU69" s="175"/>
      <c r="DV69" s="175"/>
      <c r="DW69" s="175"/>
      <c r="DX69" s="175"/>
      <c r="DY69" s="175"/>
      <c r="DZ69" s="175"/>
      <c r="EA69" s="175"/>
      <c r="EB69" s="175"/>
      <c r="EC69" s="175"/>
      <c r="ED69" s="175"/>
      <c r="EE69" s="175"/>
      <c r="EF69" s="175"/>
      <c r="EG69" s="175"/>
      <c r="EH69" s="175"/>
      <c r="EI69" s="175"/>
      <c r="EJ69" s="175"/>
      <c r="EK69" s="175"/>
      <c r="EL69" s="175"/>
      <c r="EM69" s="175"/>
      <c r="EN69" s="175"/>
      <c r="EO69" s="175"/>
      <c r="EP69" s="175"/>
      <c r="EQ69" s="175"/>
      <c r="ER69" s="175"/>
      <c r="ES69" s="175"/>
      <c r="ET69" s="175"/>
      <c r="EU69" s="175"/>
      <c r="EV69" s="175"/>
      <c r="EW69" s="175"/>
      <c r="EX69" s="175"/>
      <c r="EY69" s="175"/>
      <c r="EZ69" s="175"/>
      <c r="FA69" s="175"/>
      <c r="FB69" s="175"/>
      <c r="FC69" s="175"/>
      <c r="FD69" s="175"/>
      <c r="FE69" s="175"/>
      <c r="FF69" s="175"/>
      <c r="FG69" s="175"/>
      <c r="FH69" s="175"/>
      <c r="FI69" s="175"/>
      <c r="FJ69" s="175"/>
      <c r="FK69" s="175"/>
      <c r="FL69" s="175"/>
      <c r="FM69" s="175"/>
      <c r="FN69" s="175"/>
      <c r="FO69" s="175"/>
      <c r="FP69" s="175"/>
      <c r="FQ69" s="175"/>
      <c r="FR69" s="175"/>
      <c r="FS69" s="175"/>
      <c r="FT69" s="175"/>
      <c r="FU69" s="175"/>
      <c r="FV69" s="175"/>
      <c r="FW69" s="175"/>
      <c r="FX69" s="175"/>
      <c r="FY69" s="175"/>
      <c r="FZ69" s="175"/>
      <c r="GA69" s="175"/>
      <c r="GB69" s="175"/>
      <c r="GC69" s="175"/>
      <c r="GD69" s="175"/>
      <c r="GE69" s="175"/>
      <c r="GF69" s="175"/>
      <c r="GG69" s="175"/>
      <c r="GH69" s="175"/>
      <c r="GI69" s="175"/>
      <c r="GJ69" s="175"/>
      <c r="GK69" s="175"/>
      <c r="GL69" s="175"/>
      <c r="GM69" s="175"/>
      <c r="GN69" s="175"/>
      <c r="GO69" s="175"/>
      <c r="GP69" s="175"/>
      <c r="GQ69" s="175"/>
      <c r="GR69" s="175"/>
      <c r="GS69" s="175"/>
      <c r="GT69" s="175"/>
      <c r="GU69" s="175"/>
      <c r="GV69" s="175"/>
      <c r="GW69" s="175"/>
      <c r="GX69" s="175"/>
      <c r="GY69" s="175"/>
      <c r="GZ69" s="175"/>
      <c r="HA69" s="175"/>
      <c r="HB69" s="175"/>
      <c r="HC69" s="175"/>
      <c r="HD69" s="175"/>
      <c r="HE69" s="175"/>
      <c r="HF69" s="175"/>
      <c r="HG69" s="175"/>
      <c r="HH69" s="175"/>
      <c r="HI69" s="175"/>
      <c r="HJ69" s="175"/>
      <c r="HK69" s="175"/>
      <c r="HL69" s="175"/>
      <c r="HM69" s="175"/>
      <c r="HN69" s="175"/>
      <c r="HO69" s="175"/>
      <c r="HP69" s="175"/>
      <c r="HQ69" s="175"/>
      <c r="HR69" s="175"/>
      <c r="HS69" s="175"/>
    </row>
    <row r="70" ht="15.75" customHeight="1" spans="1:229">
      <c r="A70" s="196" t="s">
        <v>148</v>
      </c>
      <c r="B70" s="99">
        <v>0</v>
      </c>
      <c r="C70" s="99"/>
      <c r="D70" s="193">
        <f t="shared" si="0"/>
        <v>0</v>
      </c>
      <c r="E70" s="194"/>
      <c r="HR70" s="182"/>
      <c r="HS70" s="182"/>
      <c r="HT70" s="182"/>
      <c r="HU70" s="182"/>
    </row>
    <row r="71" ht="15.75" customHeight="1" spans="1:229">
      <c r="A71" s="196" t="s">
        <v>149</v>
      </c>
      <c r="B71" s="99">
        <v>0</v>
      </c>
      <c r="C71" s="99">
        <v>810</v>
      </c>
      <c r="D71" s="193">
        <f t="shared" si="0"/>
        <v>810</v>
      </c>
      <c r="E71" s="194"/>
      <c r="HR71" s="182"/>
      <c r="HS71" s="182"/>
      <c r="HT71" s="182"/>
      <c r="HU71" s="182"/>
    </row>
    <row r="72" ht="15.75" customHeight="1" spans="1:229">
      <c r="A72" s="195" t="s">
        <v>150</v>
      </c>
      <c r="B72" s="99">
        <v>18</v>
      </c>
      <c r="C72" s="99">
        <v>3</v>
      </c>
      <c r="D72" s="193">
        <f t="shared" ref="D72:D136" si="2">C72-B72</f>
        <v>-15</v>
      </c>
      <c r="E72" s="194">
        <f t="shared" ref="E72:E136" si="3">D72/B72*100</f>
        <v>-83.3333333333333</v>
      </c>
      <c r="HR72" s="182"/>
      <c r="HS72" s="182"/>
      <c r="HT72" s="182"/>
      <c r="HU72" s="182"/>
    </row>
    <row r="73" ht="15.75" customHeight="1" spans="1:229">
      <c r="A73" s="195" t="s">
        <v>107</v>
      </c>
      <c r="B73" s="99">
        <v>18</v>
      </c>
      <c r="C73" s="99">
        <v>3</v>
      </c>
      <c r="D73" s="193">
        <f t="shared" si="2"/>
        <v>-15</v>
      </c>
      <c r="E73" s="194">
        <f t="shared" si="3"/>
        <v>-83.3333333333333</v>
      </c>
      <c r="HR73" s="182"/>
      <c r="HS73" s="182"/>
      <c r="HT73" s="182"/>
      <c r="HU73" s="182"/>
    </row>
    <row r="74" ht="15.75" customHeight="1" spans="1:229">
      <c r="A74" s="99" t="s">
        <v>151</v>
      </c>
      <c r="B74" s="99">
        <v>119</v>
      </c>
      <c r="C74" s="99">
        <v>100</v>
      </c>
      <c r="D74" s="193">
        <f t="shared" si="2"/>
        <v>-19</v>
      </c>
      <c r="E74" s="194">
        <f t="shared" si="3"/>
        <v>-15.9663865546218</v>
      </c>
      <c r="HR74" s="182"/>
      <c r="HS74" s="182"/>
      <c r="HT74" s="182"/>
      <c r="HU74" s="182"/>
    </row>
    <row r="75" ht="15.75" customHeight="1" spans="1:229">
      <c r="A75" s="195" t="s">
        <v>107</v>
      </c>
      <c r="B75" s="99">
        <v>119</v>
      </c>
      <c r="C75" s="99">
        <v>100</v>
      </c>
      <c r="D75" s="193">
        <f t="shared" si="2"/>
        <v>-19</v>
      </c>
      <c r="E75" s="194">
        <f t="shared" si="3"/>
        <v>-15.9663865546218</v>
      </c>
      <c r="HR75" s="182"/>
      <c r="HS75" s="182"/>
      <c r="HT75" s="182"/>
      <c r="HU75" s="182"/>
    </row>
    <row r="76" ht="15.75" customHeight="1" spans="1:229">
      <c r="A76" s="195" t="s">
        <v>152</v>
      </c>
      <c r="B76" s="99">
        <v>801</v>
      </c>
      <c r="C76" s="99">
        <v>964</v>
      </c>
      <c r="D76" s="193">
        <f t="shared" si="2"/>
        <v>163</v>
      </c>
      <c r="E76" s="194">
        <f t="shared" si="3"/>
        <v>20.3495630461923</v>
      </c>
      <c r="HR76" s="182"/>
      <c r="HS76" s="182"/>
      <c r="HT76" s="182"/>
      <c r="HU76" s="182"/>
    </row>
    <row r="77" ht="15.75" customHeight="1" spans="1:229">
      <c r="A77" s="196" t="s">
        <v>107</v>
      </c>
      <c r="B77" s="99">
        <v>794</v>
      </c>
      <c r="C77" s="99">
        <v>964</v>
      </c>
      <c r="D77" s="193">
        <f t="shared" si="2"/>
        <v>170</v>
      </c>
      <c r="E77" s="194">
        <f t="shared" si="3"/>
        <v>21.4105793450882</v>
      </c>
      <c r="HR77" s="182"/>
      <c r="HS77" s="182"/>
      <c r="HT77" s="182"/>
      <c r="HU77" s="182"/>
    </row>
    <row r="78" ht="15.75" customHeight="1" spans="1:229">
      <c r="A78" s="195" t="s">
        <v>153</v>
      </c>
      <c r="B78" s="99">
        <v>7</v>
      </c>
      <c r="C78" s="99"/>
      <c r="D78" s="193">
        <f t="shared" si="2"/>
        <v>-7</v>
      </c>
      <c r="E78" s="194">
        <f t="shared" si="3"/>
        <v>-100</v>
      </c>
      <c r="HR78" s="182"/>
      <c r="HS78" s="182"/>
      <c r="HT78" s="182"/>
      <c r="HU78" s="182"/>
    </row>
    <row r="79" ht="15.75" customHeight="1" spans="1:229">
      <c r="A79" s="195" t="s">
        <v>154</v>
      </c>
      <c r="B79" s="99"/>
      <c r="C79" s="99"/>
      <c r="D79" s="193">
        <f t="shared" si="2"/>
        <v>0</v>
      </c>
      <c r="E79" s="194"/>
      <c r="HS79" s="182"/>
      <c r="HT79" s="182"/>
      <c r="HU79" s="182"/>
    </row>
    <row r="80" ht="15.75" customHeight="1" spans="1:229">
      <c r="A80" s="195" t="s">
        <v>155</v>
      </c>
      <c r="B80" s="99">
        <v>79</v>
      </c>
      <c r="C80" s="99">
        <v>96</v>
      </c>
      <c r="D80" s="193">
        <f t="shared" si="2"/>
        <v>17</v>
      </c>
      <c r="E80" s="194">
        <f t="shared" si="3"/>
        <v>21.5189873417722</v>
      </c>
      <c r="HS80" s="182"/>
      <c r="HT80" s="182"/>
      <c r="HU80" s="182"/>
    </row>
    <row r="81" ht="15.75" customHeight="1" spans="1:229">
      <c r="A81" s="196" t="s">
        <v>156</v>
      </c>
      <c r="B81" s="99">
        <v>79</v>
      </c>
      <c r="C81" s="99">
        <v>96</v>
      </c>
      <c r="D81" s="193">
        <f t="shared" si="2"/>
        <v>17</v>
      </c>
      <c r="E81" s="194">
        <f t="shared" si="3"/>
        <v>21.5189873417722</v>
      </c>
      <c r="HS81" s="182"/>
      <c r="HT81" s="182"/>
      <c r="HU81" s="182"/>
    </row>
    <row r="82" ht="15.75" customHeight="1" spans="1:229">
      <c r="A82" s="98" t="s">
        <v>157</v>
      </c>
      <c r="B82" s="98">
        <f>SUM(B83,B86,B92,B94,B96,B99,B102)</f>
        <v>55783</v>
      </c>
      <c r="C82" s="98">
        <f>SUM(C83,C86,C92,C94,C96,C99,C102)</f>
        <v>62716</v>
      </c>
      <c r="D82" s="193">
        <f t="shared" si="2"/>
        <v>6933</v>
      </c>
      <c r="E82" s="194">
        <f t="shared" si="3"/>
        <v>12.428517648746</v>
      </c>
      <c r="HS82" s="182"/>
      <c r="HT82" s="182"/>
      <c r="HU82" s="182"/>
    </row>
    <row r="83" ht="15.75" customHeight="1" spans="1:229">
      <c r="A83" s="196" t="s">
        <v>158</v>
      </c>
      <c r="B83" s="99">
        <v>86</v>
      </c>
      <c r="C83" s="99">
        <v>53</v>
      </c>
      <c r="D83" s="193">
        <f t="shared" si="2"/>
        <v>-33</v>
      </c>
      <c r="E83" s="194">
        <f t="shared" si="3"/>
        <v>-38.3720930232558</v>
      </c>
      <c r="HS83" s="182"/>
      <c r="HT83" s="182"/>
      <c r="HU83" s="182"/>
    </row>
    <row r="84" ht="15.75" customHeight="1" spans="1:229">
      <c r="A84" s="195" t="s">
        <v>107</v>
      </c>
      <c r="B84" s="99">
        <v>86</v>
      </c>
      <c r="C84" s="99">
        <v>53</v>
      </c>
      <c r="D84" s="193">
        <f t="shared" si="2"/>
        <v>-33</v>
      </c>
      <c r="E84" s="194">
        <f t="shared" si="3"/>
        <v>-38.3720930232558</v>
      </c>
      <c r="HS84" s="182"/>
      <c r="HT84" s="182"/>
      <c r="HU84" s="182"/>
    </row>
    <row r="85" ht="15.75" customHeight="1" spans="1:229">
      <c r="A85" s="196" t="s">
        <v>159</v>
      </c>
      <c r="B85" s="99">
        <v>0</v>
      </c>
      <c r="C85" s="99"/>
      <c r="D85" s="193">
        <f t="shared" si="2"/>
        <v>0</v>
      </c>
      <c r="E85" s="194"/>
      <c r="HS85" s="182"/>
      <c r="HT85" s="182"/>
      <c r="HU85" s="182"/>
    </row>
    <row r="86" ht="15.75" customHeight="1" spans="1:229">
      <c r="A86" s="195" t="s">
        <v>160</v>
      </c>
      <c r="B86" s="99">
        <v>52773</v>
      </c>
      <c r="C86" s="99">
        <v>59611</v>
      </c>
      <c r="D86" s="193">
        <f t="shared" si="2"/>
        <v>6838</v>
      </c>
      <c r="E86" s="194">
        <f t="shared" si="3"/>
        <v>12.9573835105073</v>
      </c>
      <c r="HS86" s="182"/>
      <c r="HT86" s="182"/>
      <c r="HU86" s="182"/>
    </row>
    <row r="87" ht="15.75" customHeight="1" spans="1:229">
      <c r="A87" s="195" t="s">
        <v>161</v>
      </c>
      <c r="B87" s="99">
        <v>903</v>
      </c>
      <c r="C87" s="99">
        <v>460</v>
      </c>
      <c r="D87" s="193">
        <f t="shared" si="2"/>
        <v>-443</v>
      </c>
      <c r="E87" s="194">
        <f t="shared" si="3"/>
        <v>-49.0586932447398</v>
      </c>
      <c r="HS87" s="182"/>
      <c r="HT87" s="182"/>
      <c r="HU87" s="182"/>
    </row>
    <row r="88" ht="15.75" customHeight="1" spans="1:229">
      <c r="A88" s="195" t="s">
        <v>162</v>
      </c>
      <c r="B88" s="99">
        <v>18542</v>
      </c>
      <c r="C88" s="99">
        <v>24137</v>
      </c>
      <c r="D88" s="193">
        <f t="shared" si="2"/>
        <v>5595</v>
      </c>
      <c r="E88" s="194">
        <f t="shared" si="3"/>
        <v>30.1747384316686</v>
      </c>
      <c r="HS88" s="182"/>
      <c r="HT88" s="182"/>
      <c r="HU88" s="182"/>
    </row>
    <row r="89" ht="15.75" customHeight="1" spans="1:229">
      <c r="A89" s="196" t="s">
        <v>163</v>
      </c>
      <c r="B89" s="99">
        <v>14107</v>
      </c>
      <c r="C89" s="99">
        <v>17842</v>
      </c>
      <c r="D89" s="193">
        <f t="shared" si="2"/>
        <v>3735</v>
      </c>
      <c r="E89" s="194">
        <f t="shared" si="3"/>
        <v>26.4762174806833</v>
      </c>
      <c r="HS89" s="182"/>
      <c r="HT89" s="182"/>
      <c r="HU89" s="182"/>
    </row>
    <row r="90" ht="15.75" customHeight="1" spans="1:229">
      <c r="A90" s="196" t="s">
        <v>164</v>
      </c>
      <c r="B90" s="99">
        <f>6627+369</f>
        <v>6996</v>
      </c>
      <c r="C90" s="99">
        <v>9587</v>
      </c>
      <c r="D90" s="193">
        <f t="shared" si="2"/>
        <v>2591</v>
      </c>
      <c r="E90" s="194">
        <f t="shared" si="3"/>
        <v>37.0354488279017</v>
      </c>
      <c r="HS90" s="182"/>
      <c r="HT90" s="182"/>
      <c r="HU90" s="182"/>
    </row>
    <row r="91" ht="15.75" customHeight="1" spans="1:229">
      <c r="A91" s="195" t="s">
        <v>165</v>
      </c>
      <c r="B91" s="99">
        <v>12225</v>
      </c>
      <c r="C91" s="99">
        <v>7585</v>
      </c>
      <c r="D91" s="193">
        <f t="shared" si="2"/>
        <v>-4640</v>
      </c>
      <c r="E91" s="194">
        <f t="shared" si="3"/>
        <v>-37.9550102249489</v>
      </c>
      <c r="HS91" s="182"/>
      <c r="HT91" s="182"/>
      <c r="HU91" s="182"/>
    </row>
    <row r="92" ht="15.75" customHeight="1" spans="1:229">
      <c r="A92" s="195" t="s">
        <v>166</v>
      </c>
      <c r="B92" s="99">
        <v>1487</v>
      </c>
      <c r="C92" s="99">
        <v>1089</v>
      </c>
      <c r="D92" s="193">
        <f t="shared" si="2"/>
        <v>-398</v>
      </c>
      <c r="E92" s="194">
        <f t="shared" si="3"/>
        <v>-26.7652992602555</v>
      </c>
      <c r="HS92" s="182"/>
      <c r="HT92" s="182"/>
      <c r="HU92" s="182"/>
    </row>
    <row r="93" ht="15.75" customHeight="1" spans="1:229">
      <c r="A93" s="196" t="s">
        <v>167</v>
      </c>
      <c r="B93" s="99">
        <v>1487</v>
      </c>
      <c r="C93" s="99">
        <v>1089</v>
      </c>
      <c r="D93" s="193">
        <f t="shared" si="2"/>
        <v>-398</v>
      </c>
      <c r="E93" s="194">
        <f t="shared" si="3"/>
        <v>-26.7652992602555</v>
      </c>
      <c r="HS93" s="182"/>
      <c r="HT93" s="182"/>
      <c r="HU93" s="182"/>
    </row>
    <row r="94" ht="15.75" customHeight="1" spans="1:229">
      <c r="A94" s="195" t="s">
        <v>168</v>
      </c>
      <c r="B94" s="99">
        <v>27</v>
      </c>
      <c r="C94" s="99">
        <v>0</v>
      </c>
      <c r="D94" s="193">
        <f t="shared" si="2"/>
        <v>-27</v>
      </c>
      <c r="E94" s="194">
        <f t="shared" si="3"/>
        <v>-100</v>
      </c>
      <c r="HS94" s="182"/>
      <c r="HT94" s="182"/>
      <c r="HU94" s="182"/>
    </row>
    <row r="95" ht="15.75" customHeight="1" spans="1:229">
      <c r="A95" s="196" t="s">
        <v>169</v>
      </c>
      <c r="B95" s="99">
        <v>27</v>
      </c>
      <c r="C95" s="99"/>
      <c r="D95" s="193">
        <f t="shared" si="2"/>
        <v>-27</v>
      </c>
      <c r="E95" s="194">
        <f t="shared" si="3"/>
        <v>-100</v>
      </c>
      <c r="HS95" s="182"/>
      <c r="HT95" s="182"/>
      <c r="HU95" s="182"/>
    </row>
    <row r="96" ht="15.75" customHeight="1" spans="1:229">
      <c r="A96" s="196" t="s">
        <v>170</v>
      </c>
      <c r="B96" s="99">
        <v>410</v>
      </c>
      <c r="C96" s="99">
        <v>393</v>
      </c>
      <c r="D96" s="193">
        <f t="shared" si="2"/>
        <v>-17</v>
      </c>
      <c r="E96" s="194">
        <f t="shared" si="3"/>
        <v>-4.14634146341463</v>
      </c>
      <c r="HS96" s="182"/>
      <c r="HT96" s="182"/>
      <c r="HU96" s="182"/>
    </row>
    <row r="97" ht="15.75" customHeight="1" spans="1:229">
      <c r="A97" s="195" t="s">
        <v>171</v>
      </c>
      <c r="B97" s="99">
        <v>410</v>
      </c>
      <c r="C97" s="99">
        <v>393</v>
      </c>
      <c r="D97" s="193">
        <f t="shared" si="2"/>
        <v>-17</v>
      </c>
      <c r="E97" s="194">
        <f t="shared" si="3"/>
        <v>-4.14634146341463</v>
      </c>
      <c r="HS97" s="182"/>
      <c r="HT97" s="182"/>
      <c r="HU97" s="182"/>
    </row>
    <row r="98" ht="15.75" customHeight="1" spans="1:229">
      <c r="A98" s="195" t="s">
        <v>172</v>
      </c>
      <c r="B98" s="99">
        <v>0</v>
      </c>
      <c r="C98" s="99"/>
      <c r="D98" s="193">
        <f t="shared" si="2"/>
        <v>0</v>
      </c>
      <c r="E98" s="194"/>
      <c r="HS98" s="182"/>
      <c r="HT98" s="182"/>
      <c r="HU98" s="182"/>
    </row>
    <row r="99" ht="15.75" customHeight="1" spans="1:229">
      <c r="A99" s="195" t="s">
        <v>173</v>
      </c>
      <c r="B99" s="99">
        <v>1000</v>
      </c>
      <c r="C99" s="99">
        <v>1570</v>
      </c>
      <c r="D99" s="193">
        <f t="shared" si="2"/>
        <v>570</v>
      </c>
      <c r="E99" s="194">
        <f t="shared" si="3"/>
        <v>57</v>
      </c>
      <c r="HS99" s="182"/>
      <c r="HT99" s="182"/>
      <c r="HU99" s="182"/>
    </row>
    <row r="100" ht="15.75" customHeight="1" spans="1:229">
      <c r="A100" s="196" t="s">
        <v>174</v>
      </c>
      <c r="B100" s="99">
        <v>1000</v>
      </c>
      <c r="C100" s="99">
        <v>1570</v>
      </c>
      <c r="D100" s="193">
        <f t="shared" si="2"/>
        <v>570</v>
      </c>
      <c r="E100" s="194">
        <f t="shared" si="3"/>
        <v>57</v>
      </c>
      <c r="HS100" s="182"/>
      <c r="HT100" s="182"/>
      <c r="HU100" s="182"/>
    </row>
    <row r="101" ht="15.75" customHeight="1" spans="1:229">
      <c r="A101" s="195" t="s">
        <v>175</v>
      </c>
      <c r="B101" s="99">
        <v>0</v>
      </c>
      <c r="C101" s="99"/>
      <c r="D101" s="193">
        <f t="shared" si="2"/>
        <v>0</v>
      </c>
      <c r="E101" s="194"/>
      <c r="HS101" s="182"/>
      <c r="HT101" s="182"/>
      <c r="HU101" s="182"/>
    </row>
    <row r="102" ht="15.75" customHeight="1" spans="1:229">
      <c r="A102" s="195" t="s">
        <v>176</v>
      </c>
      <c r="B102" s="99">
        <v>0</v>
      </c>
      <c r="C102" s="99"/>
      <c r="D102" s="193">
        <f t="shared" si="2"/>
        <v>0</v>
      </c>
      <c r="E102" s="194"/>
      <c r="HS102" s="182"/>
      <c r="HT102" s="182"/>
      <c r="HU102" s="182"/>
    </row>
    <row r="103" ht="15.75" customHeight="1" spans="1:229">
      <c r="A103" s="195"/>
      <c r="B103" s="99"/>
      <c r="C103" s="99"/>
      <c r="D103" s="193"/>
      <c r="E103" s="194"/>
      <c r="HS103" s="182"/>
      <c r="HT103" s="182"/>
      <c r="HU103" s="182"/>
    </row>
    <row r="104" ht="15.75" customHeight="1" spans="1:229">
      <c r="A104" s="98" t="s">
        <v>177</v>
      </c>
      <c r="B104" s="99">
        <v>242</v>
      </c>
      <c r="C104" s="98">
        <v>216</v>
      </c>
      <c r="D104" s="193">
        <f t="shared" si="2"/>
        <v>-26</v>
      </c>
      <c r="E104" s="194">
        <f t="shared" si="3"/>
        <v>-10.7438016528926</v>
      </c>
      <c r="HS104" s="182"/>
      <c r="HT104" s="182"/>
      <c r="HU104" s="182"/>
    </row>
    <row r="105" ht="15.75" customHeight="1" spans="1:229">
      <c r="A105" s="196" t="s">
        <v>178</v>
      </c>
      <c r="B105" s="99">
        <v>242</v>
      </c>
      <c r="C105" s="99">
        <v>216</v>
      </c>
      <c r="D105" s="193">
        <f t="shared" si="2"/>
        <v>-26</v>
      </c>
      <c r="E105" s="194">
        <f t="shared" si="3"/>
        <v>-10.7438016528926</v>
      </c>
      <c r="HS105" s="182"/>
      <c r="HT105" s="182"/>
      <c r="HU105" s="182"/>
    </row>
    <row r="106" ht="15.75" customHeight="1" spans="1:229">
      <c r="A106" s="196" t="s">
        <v>179</v>
      </c>
      <c r="B106" s="99">
        <v>242</v>
      </c>
      <c r="C106" s="99">
        <v>216</v>
      </c>
      <c r="D106" s="193">
        <f t="shared" si="2"/>
        <v>-26</v>
      </c>
      <c r="E106" s="194">
        <f t="shared" si="3"/>
        <v>-10.7438016528926</v>
      </c>
      <c r="HS106" s="182"/>
      <c r="HT106" s="182"/>
      <c r="HU106" s="182"/>
    </row>
    <row r="107" ht="15.75" customHeight="1" spans="1:229">
      <c r="A107" s="196" t="s">
        <v>180</v>
      </c>
      <c r="B107" s="99">
        <v>0</v>
      </c>
      <c r="C107" s="99">
        <v>0</v>
      </c>
      <c r="D107" s="193">
        <f t="shared" si="2"/>
        <v>0</v>
      </c>
      <c r="E107" s="194"/>
      <c r="HS107" s="182"/>
      <c r="HT107" s="182"/>
      <c r="HU107" s="182"/>
    </row>
    <row r="108" ht="15.75" customHeight="1" spans="1:229">
      <c r="A108" s="195" t="s">
        <v>181</v>
      </c>
      <c r="B108" s="99">
        <v>0</v>
      </c>
      <c r="C108" s="99"/>
      <c r="D108" s="193">
        <f t="shared" si="2"/>
        <v>0</v>
      </c>
      <c r="E108" s="194"/>
      <c r="HS108" s="182"/>
      <c r="HT108" s="182"/>
      <c r="HU108" s="182"/>
    </row>
    <row r="109" ht="15.75" customHeight="1" spans="1:229">
      <c r="A109" s="196" t="s">
        <v>182</v>
      </c>
      <c r="B109" s="99">
        <v>0</v>
      </c>
      <c r="C109" s="99">
        <v>0</v>
      </c>
      <c r="D109" s="193">
        <f t="shared" si="2"/>
        <v>0</v>
      </c>
      <c r="E109" s="194"/>
      <c r="HS109" s="182"/>
      <c r="HT109" s="182"/>
      <c r="HU109" s="182"/>
    </row>
    <row r="110" ht="15.75" customHeight="1" spans="1:229">
      <c r="A110" s="195" t="s">
        <v>183</v>
      </c>
      <c r="B110" s="99">
        <v>0</v>
      </c>
      <c r="C110" s="99"/>
      <c r="D110" s="193">
        <f t="shared" si="2"/>
        <v>0</v>
      </c>
      <c r="E110" s="194"/>
      <c r="HS110" s="182"/>
      <c r="HT110" s="182"/>
      <c r="HU110" s="182"/>
    </row>
    <row r="111" ht="15.75" customHeight="1" spans="1:229">
      <c r="A111" s="195" t="s">
        <v>184</v>
      </c>
      <c r="B111" s="99">
        <v>0</v>
      </c>
      <c r="C111" s="99">
        <v>0</v>
      </c>
      <c r="D111" s="193">
        <f t="shared" si="2"/>
        <v>0</v>
      </c>
      <c r="E111" s="194"/>
      <c r="HS111" s="182"/>
      <c r="HT111" s="182"/>
      <c r="HU111" s="182"/>
    </row>
    <row r="112" ht="15.75" customHeight="1" spans="1:229">
      <c r="A112" s="195" t="s">
        <v>185</v>
      </c>
      <c r="B112" s="99">
        <v>0</v>
      </c>
      <c r="C112" s="99"/>
      <c r="D112" s="193">
        <f t="shared" si="2"/>
        <v>0</v>
      </c>
      <c r="E112" s="194"/>
      <c r="HS112" s="182"/>
      <c r="HT112" s="182"/>
      <c r="HU112" s="182"/>
    </row>
    <row r="113" ht="15.75" customHeight="1" spans="1:229">
      <c r="A113" s="198" t="s">
        <v>186</v>
      </c>
      <c r="B113" s="99">
        <f>SUM(B114,B118,B122,B125,B127)</f>
        <v>1478</v>
      </c>
      <c r="C113" s="98">
        <f>SUM(C114,C118,C122,C125,C127)</f>
        <v>1282</v>
      </c>
      <c r="D113" s="193">
        <f t="shared" si="2"/>
        <v>-196</v>
      </c>
      <c r="E113" s="194">
        <f t="shared" si="3"/>
        <v>-13.2611637347767</v>
      </c>
      <c r="HS113" s="182"/>
      <c r="HT113" s="182"/>
      <c r="HU113" s="182"/>
    </row>
    <row r="114" ht="15.75" customHeight="1" spans="1:229">
      <c r="A114" s="113" t="s">
        <v>187</v>
      </c>
      <c r="B114" s="99">
        <v>439</v>
      </c>
      <c r="C114" s="99">
        <v>601</v>
      </c>
      <c r="D114" s="193">
        <f t="shared" si="2"/>
        <v>162</v>
      </c>
      <c r="E114" s="194">
        <f t="shared" si="3"/>
        <v>36.9020501138952</v>
      </c>
      <c r="HS114" s="182"/>
      <c r="HT114" s="182"/>
      <c r="HU114" s="182"/>
    </row>
    <row r="115" ht="15.75" customHeight="1" spans="1:229">
      <c r="A115" s="113" t="s">
        <v>107</v>
      </c>
      <c r="B115" s="99">
        <v>117</v>
      </c>
      <c r="C115" s="99">
        <v>84</v>
      </c>
      <c r="D115" s="193">
        <f t="shared" si="2"/>
        <v>-33</v>
      </c>
      <c r="E115" s="194">
        <f t="shared" si="3"/>
        <v>-28.2051282051282</v>
      </c>
      <c r="HS115" s="182"/>
      <c r="HT115" s="182"/>
      <c r="HU115" s="182"/>
    </row>
    <row r="116" ht="15.75" customHeight="1" spans="1:229">
      <c r="A116" s="113" t="s">
        <v>188</v>
      </c>
      <c r="B116" s="99">
        <v>0</v>
      </c>
      <c r="C116" s="99"/>
      <c r="D116" s="193">
        <f t="shared" si="2"/>
        <v>0</v>
      </c>
      <c r="E116" s="194"/>
      <c r="HS116" s="182"/>
      <c r="HT116" s="182"/>
      <c r="HU116" s="182"/>
    </row>
    <row r="117" ht="15.75" customHeight="1" spans="1:229">
      <c r="A117" s="113" t="s">
        <v>189</v>
      </c>
      <c r="B117" s="99">
        <v>323</v>
      </c>
      <c r="C117" s="99">
        <v>517</v>
      </c>
      <c r="D117" s="193">
        <f t="shared" si="2"/>
        <v>194</v>
      </c>
      <c r="E117" s="194">
        <f t="shared" si="3"/>
        <v>60.061919504644</v>
      </c>
      <c r="HS117" s="182"/>
      <c r="HT117" s="182"/>
      <c r="HU117" s="182"/>
    </row>
    <row r="118" ht="15.75" customHeight="1" spans="1:229">
      <c r="A118" s="113" t="s">
        <v>190</v>
      </c>
      <c r="B118" s="99">
        <v>162</v>
      </c>
      <c r="C118" s="99">
        <v>135</v>
      </c>
      <c r="D118" s="193">
        <f t="shared" si="2"/>
        <v>-27</v>
      </c>
      <c r="E118" s="194">
        <f t="shared" si="3"/>
        <v>-16.6666666666667</v>
      </c>
      <c r="HS118" s="182"/>
      <c r="HT118" s="182"/>
      <c r="HU118" s="182"/>
    </row>
    <row r="119" ht="15.75" customHeight="1" spans="1:229">
      <c r="A119" s="99" t="s">
        <v>191</v>
      </c>
      <c r="B119" s="99">
        <v>0</v>
      </c>
      <c r="C119" s="99"/>
      <c r="D119" s="193">
        <f t="shared" si="2"/>
        <v>0</v>
      </c>
      <c r="E119" s="194"/>
      <c r="HS119" s="182"/>
      <c r="HT119" s="182"/>
      <c r="HU119" s="182"/>
    </row>
    <row r="120" ht="15.75" customHeight="1" spans="1:229">
      <c r="A120" s="99" t="s">
        <v>192</v>
      </c>
      <c r="B120" s="99">
        <v>44</v>
      </c>
      <c r="C120" s="99"/>
      <c r="D120" s="193">
        <f t="shared" si="2"/>
        <v>-44</v>
      </c>
      <c r="E120" s="194">
        <f t="shared" si="3"/>
        <v>-100</v>
      </c>
      <c r="HS120" s="182"/>
      <c r="HT120" s="182"/>
      <c r="HU120" s="182"/>
    </row>
    <row r="121" ht="15.75" customHeight="1" spans="1:229">
      <c r="A121" s="99" t="s">
        <v>193</v>
      </c>
      <c r="B121" s="99">
        <v>118</v>
      </c>
      <c r="C121" s="99">
        <v>135</v>
      </c>
      <c r="D121" s="193">
        <f t="shared" si="2"/>
        <v>17</v>
      </c>
      <c r="E121" s="194">
        <f t="shared" si="3"/>
        <v>14.4067796610169</v>
      </c>
      <c r="HS121" s="182"/>
      <c r="HT121" s="182"/>
      <c r="HU121" s="182"/>
    </row>
    <row r="122" ht="15.75" customHeight="1" spans="1:229">
      <c r="A122" s="113" t="s">
        <v>194</v>
      </c>
      <c r="B122" s="99">
        <v>106</v>
      </c>
      <c r="C122" s="99">
        <v>89</v>
      </c>
      <c r="D122" s="193">
        <f t="shared" si="2"/>
        <v>-17</v>
      </c>
      <c r="E122" s="194">
        <f t="shared" si="3"/>
        <v>-16.0377358490566</v>
      </c>
      <c r="HS122" s="182"/>
      <c r="HT122" s="182"/>
      <c r="HU122" s="182"/>
    </row>
    <row r="123" customHeight="1" spans="1:229">
      <c r="A123" s="99" t="s">
        <v>195</v>
      </c>
      <c r="B123" s="99">
        <v>106</v>
      </c>
      <c r="C123" s="99"/>
      <c r="D123" s="193">
        <f t="shared" si="2"/>
        <v>-106</v>
      </c>
      <c r="E123" s="194">
        <f t="shared" si="3"/>
        <v>-100</v>
      </c>
      <c r="HS123" s="182"/>
      <c r="HT123" s="182"/>
      <c r="HU123" s="182"/>
    </row>
    <row r="124" customHeight="1" spans="1:229">
      <c r="A124" s="99" t="s">
        <v>196</v>
      </c>
      <c r="B124" s="99">
        <v>0</v>
      </c>
      <c r="C124" s="99">
        <v>89</v>
      </c>
      <c r="D124" s="193">
        <f t="shared" si="2"/>
        <v>89</v>
      </c>
      <c r="E124" s="194"/>
      <c r="HS124" s="182"/>
      <c r="HT124" s="182"/>
      <c r="HU124" s="182"/>
    </row>
    <row r="125" customHeight="1" spans="1:229">
      <c r="A125" s="113" t="s">
        <v>197</v>
      </c>
      <c r="B125" s="99">
        <v>449</v>
      </c>
      <c r="C125" s="99">
        <v>457</v>
      </c>
      <c r="D125" s="193">
        <f t="shared" si="2"/>
        <v>8</v>
      </c>
      <c r="E125" s="194">
        <f t="shared" si="3"/>
        <v>1.78173719376392</v>
      </c>
      <c r="HS125" s="182"/>
      <c r="HT125" s="182"/>
      <c r="HU125" s="182"/>
    </row>
    <row r="126" customHeight="1" spans="1:229">
      <c r="A126" s="99" t="s">
        <v>198</v>
      </c>
      <c r="B126" s="99">
        <v>449</v>
      </c>
      <c r="C126" s="99">
        <v>457</v>
      </c>
      <c r="D126" s="193">
        <f t="shared" si="2"/>
        <v>8</v>
      </c>
      <c r="E126" s="194">
        <f t="shared" si="3"/>
        <v>1.78173719376392</v>
      </c>
      <c r="HS126" s="182"/>
      <c r="HT126" s="182"/>
      <c r="HU126" s="182"/>
    </row>
    <row r="127" customHeight="1" spans="1:229">
      <c r="A127" s="113" t="s">
        <v>199</v>
      </c>
      <c r="B127" s="99">
        <v>322</v>
      </c>
      <c r="C127" s="99">
        <v>0</v>
      </c>
      <c r="D127" s="193">
        <f t="shared" si="2"/>
        <v>-322</v>
      </c>
      <c r="E127" s="194">
        <f t="shared" si="3"/>
        <v>-100</v>
      </c>
      <c r="HS127" s="182"/>
      <c r="HT127" s="182"/>
      <c r="HU127" s="182"/>
    </row>
    <row r="128" customHeight="1" spans="1:229">
      <c r="A128" s="113" t="s">
        <v>200</v>
      </c>
      <c r="B128" s="99">
        <v>322</v>
      </c>
      <c r="C128" s="99"/>
      <c r="D128" s="193">
        <f t="shared" si="2"/>
        <v>-322</v>
      </c>
      <c r="E128" s="194">
        <f t="shared" si="3"/>
        <v>-100</v>
      </c>
      <c r="HS128" s="182"/>
      <c r="HT128" s="182"/>
      <c r="HU128" s="182"/>
    </row>
    <row r="129" customHeight="1" spans="1:229">
      <c r="A129" s="198" t="s">
        <v>201</v>
      </c>
      <c r="B129" s="98">
        <f>SUM(B130,B133,B138,B143,B150,B155,B161,B165,B170,B173,B176,B179,B181,B184,B186,B190)</f>
        <v>24911</v>
      </c>
      <c r="C129" s="98">
        <f>SUM(C130,C133,C138,C143,C150,C155,C161,C165,C170,C173,C176,C179,C181,C184,C186,C190)</f>
        <v>31880</v>
      </c>
      <c r="D129" s="193">
        <f t="shared" si="2"/>
        <v>6969</v>
      </c>
      <c r="E129" s="194">
        <f t="shared" si="3"/>
        <v>27.9755931114769</v>
      </c>
      <c r="HS129" s="182"/>
      <c r="HT129" s="182"/>
      <c r="HU129" s="182"/>
    </row>
    <row r="130" customHeight="1" spans="1:229">
      <c r="A130" s="113" t="s">
        <v>202</v>
      </c>
      <c r="B130" s="99">
        <v>660</v>
      </c>
      <c r="C130" s="99">
        <v>897</v>
      </c>
      <c r="D130" s="193">
        <f t="shared" si="2"/>
        <v>237</v>
      </c>
      <c r="E130" s="194">
        <f t="shared" si="3"/>
        <v>35.9090909090909</v>
      </c>
      <c r="HS130" s="182"/>
      <c r="HT130" s="182"/>
      <c r="HU130" s="182"/>
    </row>
    <row r="131" customHeight="1" spans="1:229">
      <c r="A131" s="113" t="s">
        <v>203</v>
      </c>
      <c r="B131" s="99">
        <v>235</v>
      </c>
      <c r="C131" s="99">
        <v>360</v>
      </c>
      <c r="D131" s="193">
        <f t="shared" si="2"/>
        <v>125</v>
      </c>
      <c r="E131" s="194">
        <f t="shared" si="3"/>
        <v>53.1914893617021</v>
      </c>
      <c r="HS131" s="182"/>
      <c r="HT131" s="182"/>
      <c r="HU131" s="182"/>
    </row>
    <row r="132" customHeight="1" spans="1:229">
      <c r="A132" s="113" t="s">
        <v>204</v>
      </c>
      <c r="B132" s="99">
        <v>425</v>
      </c>
      <c r="C132" s="99">
        <v>537</v>
      </c>
      <c r="D132" s="193">
        <f t="shared" si="2"/>
        <v>112</v>
      </c>
      <c r="E132" s="194">
        <f t="shared" si="3"/>
        <v>26.3529411764706</v>
      </c>
      <c r="HS132" s="182"/>
      <c r="HT132" s="182"/>
      <c r="HU132" s="182"/>
    </row>
    <row r="133" customHeight="1" spans="1:229">
      <c r="A133" s="113" t="s">
        <v>205</v>
      </c>
      <c r="B133" s="99">
        <v>7417</v>
      </c>
      <c r="C133" s="99">
        <v>2685</v>
      </c>
      <c r="D133" s="193">
        <f t="shared" si="2"/>
        <v>-4732</v>
      </c>
      <c r="E133" s="194">
        <f t="shared" si="3"/>
        <v>-63.7993798031549</v>
      </c>
      <c r="HS133" s="182"/>
      <c r="HT133" s="182"/>
      <c r="HU133" s="182"/>
    </row>
    <row r="134" customHeight="1" spans="1:229">
      <c r="A134" s="113" t="s">
        <v>107</v>
      </c>
      <c r="B134" s="99">
        <v>275</v>
      </c>
      <c r="C134" s="99">
        <v>276</v>
      </c>
      <c r="D134" s="193">
        <f t="shared" si="2"/>
        <v>1</v>
      </c>
      <c r="E134" s="194">
        <f t="shared" si="3"/>
        <v>0.363636363636364</v>
      </c>
      <c r="HS134" s="182"/>
      <c r="HT134" s="182"/>
      <c r="HU134" s="182"/>
    </row>
    <row r="135" customHeight="1" spans="1:229">
      <c r="A135" s="113" t="s">
        <v>206</v>
      </c>
      <c r="B135" s="99">
        <v>1322</v>
      </c>
      <c r="C135" s="99">
        <v>1690</v>
      </c>
      <c r="D135" s="193">
        <f t="shared" si="2"/>
        <v>368</v>
      </c>
      <c r="E135" s="194">
        <f t="shared" si="3"/>
        <v>27.8366111951588</v>
      </c>
      <c r="HS135" s="182"/>
      <c r="HT135" s="182"/>
      <c r="HU135" s="182"/>
    </row>
    <row r="136" customHeight="1" spans="1:229">
      <c r="A136" s="113" t="s">
        <v>207</v>
      </c>
      <c r="B136" s="99">
        <v>5820</v>
      </c>
      <c r="C136" s="99">
        <v>719</v>
      </c>
      <c r="D136" s="193">
        <f t="shared" si="2"/>
        <v>-5101</v>
      </c>
      <c r="E136" s="194">
        <f t="shared" si="3"/>
        <v>-87.6460481099656</v>
      </c>
      <c r="HS136" s="182"/>
      <c r="HT136" s="182"/>
      <c r="HU136" s="182"/>
    </row>
    <row r="137" customHeight="1" spans="1:229">
      <c r="A137" s="113" t="s">
        <v>208</v>
      </c>
      <c r="B137" s="99">
        <v>0</v>
      </c>
      <c r="C137" s="99"/>
      <c r="D137" s="193">
        <f t="shared" ref="D137:D203" si="4">C137-B137</f>
        <v>0</v>
      </c>
      <c r="E137" s="194"/>
      <c r="HS137" s="182"/>
      <c r="HT137" s="182"/>
      <c r="HU137" s="182"/>
    </row>
    <row r="138" customHeight="1" spans="1:229">
      <c r="A138" s="113" t="s">
        <v>209</v>
      </c>
      <c r="B138" s="99">
        <v>3255</v>
      </c>
      <c r="C138" s="99">
        <v>4825</v>
      </c>
      <c r="D138" s="193">
        <f t="shared" si="4"/>
        <v>1570</v>
      </c>
      <c r="E138" s="194">
        <f t="shared" ref="E138:E203" si="5">D138/B138*100</f>
        <v>48.2334869431644</v>
      </c>
      <c r="HS138" s="182"/>
      <c r="HT138" s="182"/>
      <c r="HU138" s="182"/>
    </row>
    <row r="139" customHeight="1" spans="1:229">
      <c r="A139" s="113" t="s">
        <v>210</v>
      </c>
      <c r="B139" s="99">
        <v>982</v>
      </c>
      <c r="C139" s="99">
        <v>846</v>
      </c>
      <c r="D139" s="193">
        <f t="shared" si="4"/>
        <v>-136</v>
      </c>
      <c r="E139" s="194">
        <f t="shared" si="5"/>
        <v>-13.8492871690428</v>
      </c>
      <c r="HS139" s="182"/>
      <c r="HT139" s="182"/>
      <c r="HU139" s="182"/>
    </row>
    <row r="140" customHeight="1" spans="1:229">
      <c r="A140" s="113" t="s">
        <v>211</v>
      </c>
      <c r="B140" s="99">
        <v>2274</v>
      </c>
      <c r="C140" s="99">
        <v>2387</v>
      </c>
      <c r="D140" s="193">
        <f t="shared" si="4"/>
        <v>113</v>
      </c>
      <c r="E140" s="194">
        <f t="shared" si="5"/>
        <v>4.96921723834653</v>
      </c>
      <c r="HS140" s="182"/>
      <c r="HT140" s="182"/>
      <c r="HU140" s="182"/>
    </row>
    <row r="141" customHeight="1" spans="1:229">
      <c r="A141" s="113" t="s">
        <v>212</v>
      </c>
      <c r="B141" s="99"/>
      <c r="C141" s="99">
        <v>1092</v>
      </c>
      <c r="D141" s="193"/>
      <c r="E141" s="194"/>
      <c r="HS141" s="182"/>
      <c r="HT141" s="182"/>
      <c r="HU141" s="182"/>
    </row>
    <row r="142" customHeight="1" spans="1:229">
      <c r="A142" s="113" t="s">
        <v>213</v>
      </c>
      <c r="B142" s="99"/>
      <c r="C142" s="99">
        <v>500</v>
      </c>
      <c r="D142" s="193"/>
      <c r="E142" s="194"/>
      <c r="HS142" s="182"/>
      <c r="HT142" s="182"/>
      <c r="HU142" s="182"/>
    </row>
    <row r="143" customHeight="1" spans="1:229">
      <c r="A143" s="113" t="s">
        <v>214</v>
      </c>
      <c r="B143" s="99">
        <v>0</v>
      </c>
      <c r="C143" s="99">
        <v>1586</v>
      </c>
      <c r="D143" s="193">
        <f t="shared" si="4"/>
        <v>1586</v>
      </c>
      <c r="E143" s="194"/>
      <c r="HS143" s="182"/>
      <c r="HT143" s="182"/>
      <c r="HU143" s="182"/>
    </row>
    <row r="144" customHeight="1" spans="1:229">
      <c r="A144" s="113" t="s">
        <v>215</v>
      </c>
      <c r="B144" s="99">
        <v>0</v>
      </c>
      <c r="C144" s="99"/>
      <c r="D144" s="193">
        <f t="shared" si="4"/>
        <v>0</v>
      </c>
      <c r="E144" s="194"/>
      <c r="HS144" s="182"/>
      <c r="HT144" s="182"/>
      <c r="HU144" s="182"/>
    </row>
    <row r="145" customHeight="1" spans="1:229">
      <c r="A145" s="113" t="s">
        <v>216</v>
      </c>
      <c r="B145" s="99">
        <v>0</v>
      </c>
      <c r="C145" s="99">
        <v>1586</v>
      </c>
      <c r="D145" s="193">
        <f t="shared" si="4"/>
        <v>1586</v>
      </c>
      <c r="E145" s="194"/>
      <c r="HS145" s="182"/>
      <c r="HT145" s="182"/>
      <c r="HU145" s="182"/>
    </row>
    <row r="146" customHeight="1" spans="1:229">
      <c r="A146" s="113" t="s">
        <v>217</v>
      </c>
      <c r="B146" s="99">
        <v>0</v>
      </c>
      <c r="C146" s="99"/>
      <c r="D146" s="193">
        <f t="shared" si="4"/>
        <v>0</v>
      </c>
      <c r="E146" s="194"/>
      <c r="HS146" s="182"/>
      <c r="HT146" s="182"/>
      <c r="HU146" s="182"/>
    </row>
    <row r="147" customHeight="1" spans="1:229">
      <c r="A147" s="113" t="s">
        <v>218</v>
      </c>
      <c r="B147" s="99">
        <v>0</v>
      </c>
      <c r="C147" s="99"/>
      <c r="D147" s="193">
        <f t="shared" si="4"/>
        <v>0</v>
      </c>
      <c r="E147" s="194"/>
      <c r="HS147" s="182"/>
      <c r="HT147" s="182"/>
      <c r="HU147" s="182"/>
    </row>
    <row r="148" customHeight="1" spans="1:229">
      <c r="A148" s="113" t="s">
        <v>219</v>
      </c>
      <c r="B148" s="99">
        <v>0</v>
      </c>
      <c r="C148" s="99"/>
      <c r="D148" s="193">
        <f t="shared" si="4"/>
        <v>0</v>
      </c>
      <c r="E148" s="194"/>
      <c r="HS148" s="182"/>
      <c r="HT148" s="182"/>
      <c r="HU148" s="182"/>
    </row>
    <row r="149" customHeight="1" spans="1:229">
      <c r="A149" s="113" t="s">
        <v>220</v>
      </c>
      <c r="B149" s="99">
        <v>0</v>
      </c>
      <c r="C149" s="99"/>
      <c r="D149" s="193">
        <f t="shared" si="4"/>
        <v>0</v>
      </c>
      <c r="E149" s="194"/>
      <c r="HS149" s="182"/>
      <c r="HT149" s="182"/>
      <c r="HU149" s="182"/>
    </row>
    <row r="150" customHeight="1" spans="1:229">
      <c r="A150" s="113" t="s">
        <v>221</v>
      </c>
      <c r="B150" s="99">
        <v>618</v>
      </c>
      <c r="C150" s="99">
        <v>644</v>
      </c>
      <c r="D150" s="193">
        <f t="shared" si="4"/>
        <v>26</v>
      </c>
      <c r="E150" s="194">
        <f t="shared" si="5"/>
        <v>4.20711974110032</v>
      </c>
      <c r="HS150" s="182"/>
      <c r="HT150" s="182"/>
      <c r="HU150" s="182"/>
    </row>
    <row r="151" customHeight="1" spans="1:229">
      <c r="A151" s="99" t="s">
        <v>222</v>
      </c>
      <c r="B151" s="99">
        <v>25</v>
      </c>
      <c r="C151" s="99">
        <v>26</v>
      </c>
      <c r="D151" s="193">
        <f t="shared" si="4"/>
        <v>1</v>
      </c>
      <c r="E151" s="194">
        <f t="shared" si="5"/>
        <v>4</v>
      </c>
      <c r="HS151" s="182"/>
      <c r="HT151" s="182"/>
      <c r="HU151" s="182"/>
    </row>
    <row r="152" customHeight="1" spans="1:229">
      <c r="A152" s="99" t="s">
        <v>223</v>
      </c>
      <c r="B152" s="99">
        <v>483</v>
      </c>
      <c r="C152" s="99">
        <v>140</v>
      </c>
      <c r="D152" s="193">
        <f t="shared" si="4"/>
        <v>-343</v>
      </c>
      <c r="E152" s="194">
        <f t="shared" si="5"/>
        <v>-71.0144927536232</v>
      </c>
      <c r="HS152" s="182"/>
      <c r="HT152" s="182"/>
      <c r="HU152" s="182"/>
    </row>
    <row r="153" customHeight="1" spans="1:229">
      <c r="A153" s="113" t="s">
        <v>224</v>
      </c>
      <c r="B153" s="99">
        <v>100</v>
      </c>
      <c r="C153" s="99">
        <v>105</v>
      </c>
      <c r="D153" s="193">
        <f t="shared" si="4"/>
        <v>5</v>
      </c>
      <c r="E153" s="194">
        <f t="shared" si="5"/>
        <v>5</v>
      </c>
      <c r="HS153" s="182"/>
      <c r="HT153" s="182"/>
      <c r="HU153" s="182"/>
    </row>
    <row r="154" customHeight="1" spans="1:229">
      <c r="A154" s="113" t="s">
        <v>225</v>
      </c>
      <c r="B154" s="99">
        <v>10</v>
      </c>
      <c r="C154" s="99">
        <v>373</v>
      </c>
      <c r="D154" s="193">
        <f t="shared" si="4"/>
        <v>363</v>
      </c>
      <c r="E154" s="194">
        <f t="shared" si="5"/>
        <v>3630</v>
      </c>
      <c r="HS154" s="182"/>
      <c r="HT154" s="182"/>
      <c r="HU154" s="182"/>
    </row>
    <row r="155" customHeight="1" spans="1:229">
      <c r="A155" s="113" t="s">
        <v>226</v>
      </c>
      <c r="B155" s="99">
        <v>129</v>
      </c>
      <c r="C155" s="99">
        <v>120</v>
      </c>
      <c r="D155" s="193">
        <f t="shared" si="4"/>
        <v>-9</v>
      </c>
      <c r="E155" s="194">
        <f t="shared" si="5"/>
        <v>-6.97674418604651</v>
      </c>
      <c r="HS155" s="182"/>
      <c r="HT155" s="182"/>
      <c r="HU155" s="182"/>
    </row>
    <row r="156" customHeight="1" spans="1:229">
      <c r="A156" s="113" t="s">
        <v>227</v>
      </c>
      <c r="B156" s="99">
        <v>83</v>
      </c>
      <c r="C156" s="99">
        <v>99</v>
      </c>
      <c r="D156" s="193">
        <f t="shared" si="4"/>
        <v>16</v>
      </c>
      <c r="E156" s="194">
        <f t="shared" si="5"/>
        <v>19.2771084337349</v>
      </c>
      <c r="HS156" s="182"/>
      <c r="HT156" s="182"/>
      <c r="HU156" s="182"/>
    </row>
    <row r="157" customHeight="1" spans="1:229">
      <c r="A157" s="113" t="s">
        <v>228</v>
      </c>
      <c r="B157" s="99">
        <v>44</v>
      </c>
      <c r="C157" s="99"/>
      <c r="D157" s="193">
        <f t="shared" si="4"/>
        <v>-44</v>
      </c>
      <c r="E157" s="194">
        <f t="shared" si="5"/>
        <v>-100</v>
      </c>
      <c r="HS157" s="182"/>
      <c r="HT157" s="182"/>
      <c r="HU157" s="182"/>
    </row>
    <row r="158" customHeight="1" spans="1:229">
      <c r="A158" s="113" t="s">
        <v>229</v>
      </c>
      <c r="B158" s="99">
        <v>2</v>
      </c>
      <c r="C158" s="99"/>
      <c r="D158" s="193">
        <f t="shared" si="4"/>
        <v>-2</v>
      </c>
      <c r="E158" s="194">
        <f t="shared" si="5"/>
        <v>-100</v>
      </c>
      <c r="HS158" s="182"/>
      <c r="HT158" s="182"/>
      <c r="HU158" s="182"/>
    </row>
    <row r="159" customHeight="1" spans="1:229">
      <c r="A159" s="113" t="s">
        <v>230</v>
      </c>
      <c r="B159" s="99">
        <v>0</v>
      </c>
      <c r="C159" s="99"/>
      <c r="D159" s="193">
        <f t="shared" si="4"/>
        <v>0</v>
      </c>
      <c r="E159" s="194"/>
      <c r="HS159" s="182"/>
      <c r="HT159" s="182"/>
      <c r="HU159" s="182"/>
    </row>
    <row r="160" customHeight="1" spans="1:229">
      <c r="A160" s="113" t="s">
        <v>231</v>
      </c>
      <c r="B160" s="99"/>
      <c r="C160" s="99">
        <v>21</v>
      </c>
      <c r="D160" s="193"/>
      <c r="E160" s="194"/>
      <c r="HS160" s="182"/>
      <c r="HT160" s="182"/>
      <c r="HU160" s="182"/>
    </row>
    <row r="161" customHeight="1" spans="1:229">
      <c r="A161" s="113" t="s">
        <v>232</v>
      </c>
      <c r="B161" s="99">
        <v>632</v>
      </c>
      <c r="C161" s="99">
        <v>614</v>
      </c>
      <c r="D161" s="193">
        <f t="shared" si="4"/>
        <v>-18</v>
      </c>
      <c r="E161" s="194">
        <f t="shared" si="5"/>
        <v>-2.84810126582278</v>
      </c>
      <c r="HS161" s="182"/>
      <c r="HT161" s="182"/>
      <c r="HU161" s="182"/>
    </row>
    <row r="162" customHeight="1" spans="1:229">
      <c r="A162" s="113" t="s">
        <v>233</v>
      </c>
      <c r="B162" s="99">
        <v>438</v>
      </c>
      <c r="C162" s="99">
        <v>351</v>
      </c>
      <c r="D162" s="193">
        <f t="shared" si="4"/>
        <v>-87</v>
      </c>
      <c r="E162" s="194">
        <f t="shared" si="5"/>
        <v>-19.8630136986301</v>
      </c>
      <c r="HS162" s="182"/>
      <c r="HT162" s="182"/>
      <c r="HU162" s="182"/>
    </row>
    <row r="163" customHeight="1" spans="1:229">
      <c r="A163" s="113" t="s">
        <v>234</v>
      </c>
      <c r="B163" s="99"/>
      <c r="C163" s="99"/>
      <c r="D163" s="193">
        <f t="shared" si="4"/>
        <v>0</v>
      </c>
      <c r="E163" s="194"/>
      <c r="HS163" s="182"/>
      <c r="HT163" s="182"/>
      <c r="HU163" s="182"/>
    </row>
    <row r="164" customHeight="1" spans="1:229">
      <c r="A164" s="113" t="s">
        <v>235</v>
      </c>
      <c r="B164" s="99">
        <v>194</v>
      </c>
      <c r="C164" s="99">
        <v>263</v>
      </c>
      <c r="D164" s="193">
        <f t="shared" si="4"/>
        <v>69</v>
      </c>
      <c r="E164" s="194">
        <f t="shared" si="5"/>
        <v>35.5670103092784</v>
      </c>
      <c r="HS164" s="182"/>
      <c r="HT164" s="182"/>
      <c r="HU164" s="182"/>
    </row>
    <row r="165" customHeight="1" spans="1:229">
      <c r="A165" s="113" t="s">
        <v>236</v>
      </c>
      <c r="B165" s="99">
        <v>619</v>
      </c>
      <c r="C165" s="99">
        <v>845</v>
      </c>
      <c r="D165" s="193">
        <f t="shared" si="4"/>
        <v>226</v>
      </c>
      <c r="E165" s="194">
        <f t="shared" si="5"/>
        <v>36.5105008077544</v>
      </c>
      <c r="HS165" s="182"/>
      <c r="HT165" s="182"/>
      <c r="HU165" s="182"/>
    </row>
    <row r="166" customHeight="1" spans="1:229">
      <c r="A166" s="113" t="s">
        <v>107</v>
      </c>
      <c r="B166" s="99">
        <v>184</v>
      </c>
      <c r="C166" s="99">
        <v>227</v>
      </c>
      <c r="D166" s="193">
        <f t="shared" si="4"/>
        <v>43</v>
      </c>
      <c r="E166" s="194">
        <f t="shared" si="5"/>
        <v>23.3695652173913</v>
      </c>
      <c r="HS166" s="182"/>
      <c r="HT166" s="182"/>
      <c r="HU166" s="182"/>
    </row>
    <row r="167" customHeight="1" spans="1:229">
      <c r="A167" s="113" t="s">
        <v>237</v>
      </c>
      <c r="B167" s="99">
        <v>0</v>
      </c>
      <c r="C167" s="99"/>
      <c r="D167" s="193">
        <f t="shared" si="4"/>
        <v>0</v>
      </c>
      <c r="E167" s="194"/>
      <c r="HS167" s="182"/>
      <c r="HT167" s="182"/>
      <c r="HU167" s="182"/>
    </row>
    <row r="168" customHeight="1" spans="1:229">
      <c r="A168" s="113" t="s">
        <v>238</v>
      </c>
      <c r="B168" s="99">
        <v>0</v>
      </c>
      <c r="C168" s="99"/>
      <c r="D168" s="193">
        <f t="shared" si="4"/>
        <v>0</v>
      </c>
      <c r="E168" s="194"/>
      <c r="HS168" s="182"/>
      <c r="HT168" s="182"/>
      <c r="HU168" s="182"/>
    </row>
    <row r="169" customHeight="1" spans="1:229">
      <c r="A169" s="113" t="s">
        <v>239</v>
      </c>
      <c r="B169" s="99">
        <v>435</v>
      </c>
      <c r="C169" s="99">
        <v>618</v>
      </c>
      <c r="D169" s="193">
        <f t="shared" si="4"/>
        <v>183</v>
      </c>
      <c r="E169" s="194">
        <f t="shared" si="5"/>
        <v>42.0689655172414</v>
      </c>
      <c r="HS169" s="182"/>
      <c r="HT169" s="182"/>
      <c r="HU169" s="182"/>
    </row>
    <row r="170" customHeight="1" spans="1:229">
      <c r="A170" s="113" t="s">
        <v>240</v>
      </c>
      <c r="B170" s="99">
        <v>0</v>
      </c>
      <c r="C170" s="99">
        <v>0</v>
      </c>
      <c r="D170" s="193">
        <f t="shared" si="4"/>
        <v>0</v>
      </c>
      <c r="E170" s="194"/>
      <c r="HS170" s="182"/>
      <c r="HT170" s="182"/>
      <c r="HU170" s="182"/>
    </row>
    <row r="171" customHeight="1" spans="1:229">
      <c r="A171" s="113" t="s">
        <v>241</v>
      </c>
      <c r="B171" s="99">
        <v>0</v>
      </c>
      <c r="C171" s="99"/>
      <c r="D171" s="193">
        <f t="shared" si="4"/>
        <v>0</v>
      </c>
      <c r="E171" s="194"/>
      <c r="HS171" s="182"/>
      <c r="HT171" s="182"/>
      <c r="HU171" s="182"/>
    </row>
    <row r="172" customHeight="1" spans="1:229">
      <c r="A172" s="113" t="s">
        <v>242</v>
      </c>
      <c r="B172" s="99">
        <v>0</v>
      </c>
      <c r="C172" s="99"/>
      <c r="D172" s="193">
        <f t="shared" si="4"/>
        <v>0</v>
      </c>
      <c r="E172" s="194"/>
      <c r="HS172" s="182"/>
      <c r="HT172" s="182"/>
      <c r="HU172" s="182"/>
    </row>
    <row r="173" customHeight="1" spans="1:229">
      <c r="A173" s="113" t="s">
        <v>243</v>
      </c>
      <c r="B173" s="99">
        <v>9256</v>
      </c>
      <c r="C173" s="99">
        <v>9728</v>
      </c>
      <c r="D173" s="193">
        <f t="shared" si="4"/>
        <v>472</v>
      </c>
      <c r="E173" s="194">
        <f t="shared" si="5"/>
        <v>5.09939498703544</v>
      </c>
      <c r="HS173" s="182"/>
      <c r="HT173" s="182"/>
      <c r="HU173" s="182"/>
    </row>
    <row r="174" customHeight="1" spans="1:229">
      <c r="A174" s="113" t="s">
        <v>244</v>
      </c>
      <c r="B174" s="99">
        <v>3580</v>
      </c>
      <c r="C174" s="99">
        <v>4144</v>
      </c>
      <c r="D174" s="193">
        <f t="shared" si="4"/>
        <v>564</v>
      </c>
      <c r="E174" s="194">
        <f t="shared" si="5"/>
        <v>15.7541899441341</v>
      </c>
      <c r="HS174" s="182"/>
      <c r="HT174" s="182"/>
      <c r="HU174" s="182"/>
    </row>
    <row r="175" customHeight="1" spans="1:229">
      <c r="A175" s="113" t="s">
        <v>245</v>
      </c>
      <c r="B175" s="99">
        <v>5676</v>
      </c>
      <c r="C175" s="99">
        <v>5584</v>
      </c>
      <c r="D175" s="193">
        <f t="shared" si="4"/>
        <v>-92</v>
      </c>
      <c r="E175" s="194">
        <f t="shared" si="5"/>
        <v>-1.62085976039464</v>
      </c>
      <c r="HS175" s="182"/>
      <c r="HT175" s="182"/>
      <c r="HU175" s="182"/>
    </row>
    <row r="176" customHeight="1" spans="1:229">
      <c r="A176" s="113" t="s">
        <v>246</v>
      </c>
      <c r="B176" s="99">
        <v>568</v>
      </c>
      <c r="C176" s="99">
        <v>29</v>
      </c>
      <c r="D176" s="193">
        <f t="shared" si="4"/>
        <v>-539</v>
      </c>
      <c r="E176" s="194">
        <f t="shared" si="5"/>
        <v>-94.8943661971831</v>
      </c>
      <c r="HS176" s="182"/>
      <c r="HT176" s="182"/>
      <c r="HU176" s="182"/>
    </row>
    <row r="177" customHeight="1" spans="1:229">
      <c r="A177" s="113" t="s">
        <v>247</v>
      </c>
      <c r="B177" s="99">
        <v>531</v>
      </c>
      <c r="C177" s="99"/>
      <c r="D177" s="193">
        <f t="shared" si="4"/>
        <v>-531</v>
      </c>
      <c r="E177" s="194">
        <f t="shared" si="5"/>
        <v>-100</v>
      </c>
      <c r="HS177" s="182"/>
      <c r="HT177" s="182"/>
      <c r="HU177" s="182"/>
    </row>
    <row r="178" customHeight="1" spans="1:229">
      <c r="A178" s="113" t="s">
        <v>248</v>
      </c>
      <c r="B178" s="99">
        <v>37</v>
      </c>
      <c r="C178" s="99">
        <v>29</v>
      </c>
      <c r="D178" s="193">
        <f t="shared" si="4"/>
        <v>-8</v>
      </c>
      <c r="E178" s="194">
        <f t="shared" si="5"/>
        <v>-21.6216216216216</v>
      </c>
      <c r="HS178" s="182"/>
      <c r="HT178" s="182"/>
      <c r="HU178" s="182"/>
    </row>
    <row r="179" customHeight="1" spans="1:229">
      <c r="A179" s="113" t="s">
        <v>249</v>
      </c>
      <c r="B179" s="99">
        <v>809</v>
      </c>
      <c r="C179" s="99">
        <v>2300</v>
      </c>
      <c r="D179" s="193">
        <f t="shared" si="4"/>
        <v>1491</v>
      </c>
      <c r="E179" s="194">
        <f t="shared" si="5"/>
        <v>184.301606922126</v>
      </c>
      <c r="HS179" s="182"/>
      <c r="HT179" s="182"/>
      <c r="HU179" s="182"/>
    </row>
    <row r="180" customHeight="1" spans="1:229">
      <c r="A180" s="113" t="s">
        <v>250</v>
      </c>
      <c r="B180" s="99">
        <v>809</v>
      </c>
      <c r="C180" s="99">
        <v>2300</v>
      </c>
      <c r="D180" s="193">
        <f t="shared" si="4"/>
        <v>1491</v>
      </c>
      <c r="E180" s="194">
        <f t="shared" si="5"/>
        <v>184.301606922126</v>
      </c>
      <c r="HS180" s="182"/>
      <c r="HT180" s="182"/>
      <c r="HU180" s="182"/>
    </row>
    <row r="181" customHeight="1" spans="1:229">
      <c r="A181" s="113" t="s">
        <v>251</v>
      </c>
      <c r="B181" s="99">
        <v>25</v>
      </c>
      <c r="C181" s="99">
        <v>25</v>
      </c>
      <c r="D181" s="193">
        <f t="shared" si="4"/>
        <v>0</v>
      </c>
      <c r="E181" s="194">
        <f t="shared" si="5"/>
        <v>0</v>
      </c>
      <c r="HS181" s="182"/>
      <c r="HT181" s="182"/>
      <c r="HU181" s="182"/>
    </row>
    <row r="182" customHeight="1" spans="1:229">
      <c r="A182" s="113" t="s">
        <v>252</v>
      </c>
      <c r="B182" s="99">
        <v>0</v>
      </c>
      <c r="C182" s="99"/>
      <c r="D182" s="193">
        <f t="shared" si="4"/>
        <v>0</v>
      </c>
      <c r="E182" s="194"/>
      <c r="HS182" s="182"/>
      <c r="HT182" s="182"/>
      <c r="HU182" s="182"/>
    </row>
    <row r="183" customHeight="1" spans="1:229">
      <c r="A183" s="113" t="s">
        <v>253</v>
      </c>
      <c r="B183" s="99">
        <v>25</v>
      </c>
      <c r="C183" s="99">
        <v>25</v>
      </c>
      <c r="D183" s="193">
        <f t="shared" si="4"/>
        <v>0</v>
      </c>
      <c r="E183" s="194">
        <f t="shared" si="5"/>
        <v>0</v>
      </c>
      <c r="HS183" s="182"/>
      <c r="HT183" s="182"/>
      <c r="HU183" s="182"/>
    </row>
    <row r="184" customHeight="1" spans="1:229">
      <c r="A184" s="113" t="s">
        <v>254</v>
      </c>
      <c r="B184" s="99"/>
      <c r="C184" s="99">
        <v>6987</v>
      </c>
      <c r="D184" s="193">
        <f t="shared" si="4"/>
        <v>6987</v>
      </c>
      <c r="E184" s="194"/>
      <c r="HS184" s="182"/>
      <c r="HT184" s="182"/>
      <c r="HU184" s="182"/>
    </row>
    <row r="185" customHeight="1" spans="1:229">
      <c r="A185" s="113" t="s">
        <v>255</v>
      </c>
      <c r="B185" s="168"/>
      <c r="C185" s="99">
        <v>6987</v>
      </c>
      <c r="D185" s="193">
        <f t="shared" si="4"/>
        <v>6987</v>
      </c>
      <c r="E185" s="194"/>
      <c r="HS185" s="182"/>
      <c r="HT185" s="182"/>
      <c r="HU185" s="182"/>
    </row>
    <row r="186" customHeight="1" spans="1:229">
      <c r="A186" s="113" t="s">
        <v>256</v>
      </c>
      <c r="B186" s="99">
        <v>873</v>
      </c>
      <c r="C186" s="99">
        <v>595</v>
      </c>
      <c r="D186" s="193">
        <f t="shared" si="4"/>
        <v>-278</v>
      </c>
      <c r="E186" s="194">
        <f t="shared" si="5"/>
        <v>-31.84421534937</v>
      </c>
      <c r="HS186" s="182"/>
      <c r="HT186" s="182"/>
      <c r="HU186" s="182"/>
    </row>
    <row r="187" customHeight="1" spans="1:229">
      <c r="A187" s="113" t="s">
        <v>257</v>
      </c>
      <c r="B187" s="99">
        <v>190</v>
      </c>
      <c r="C187" s="99">
        <v>255</v>
      </c>
      <c r="D187" s="193">
        <f t="shared" si="4"/>
        <v>65</v>
      </c>
      <c r="E187" s="194">
        <f t="shared" si="5"/>
        <v>34.2105263157895</v>
      </c>
      <c r="HS187" s="182"/>
      <c r="HT187" s="182"/>
      <c r="HU187" s="182"/>
    </row>
    <row r="188" customHeight="1" spans="1:229">
      <c r="A188" s="113" t="s">
        <v>258</v>
      </c>
      <c r="B188" s="99">
        <v>522</v>
      </c>
      <c r="C188" s="99">
        <v>340</v>
      </c>
      <c r="D188" s="193">
        <f t="shared" si="4"/>
        <v>-182</v>
      </c>
      <c r="E188" s="194">
        <f t="shared" si="5"/>
        <v>-34.8659003831418</v>
      </c>
      <c r="HS188" s="182"/>
      <c r="HT188" s="182"/>
      <c r="HU188" s="182"/>
    </row>
    <row r="189" customHeight="1" spans="1:229">
      <c r="A189" s="113" t="s">
        <v>259</v>
      </c>
      <c r="B189" s="99">
        <v>161</v>
      </c>
      <c r="C189" s="99"/>
      <c r="D189" s="193">
        <f t="shared" si="4"/>
        <v>-161</v>
      </c>
      <c r="E189" s="194">
        <f t="shared" si="5"/>
        <v>-100</v>
      </c>
      <c r="HS189" s="182"/>
      <c r="HT189" s="182"/>
      <c r="HU189" s="182"/>
    </row>
    <row r="190" customHeight="1" spans="1:229">
      <c r="A190" s="113" t="s">
        <v>260</v>
      </c>
      <c r="B190" s="99">
        <v>50</v>
      </c>
      <c r="C190" s="99"/>
      <c r="D190" s="193">
        <f t="shared" si="4"/>
        <v>-50</v>
      </c>
      <c r="E190" s="194">
        <f t="shared" si="5"/>
        <v>-100</v>
      </c>
      <c r="HS190" s="182"/>
      <c r="HT190" s="182"/>
      <c r="HU190" s="182"/>
    </row>
    <row r="191" customHeight="1" spans="1:229">
      <c r="A191" s="198" t="s">
        <v>261</v>
      </c>
      <c r="B191" s="98">
        <f>SUM(B192,B195,B199,B202,B208,B211,B214,B218,B221,B225,B227)</f>
        <v>30852</v>
      </c>
      <c r="C191" s="98">
        <f>SUM(C192,C195,C199,C202,C208,C211,C214,C218,C221,C225,C227)</f>
        <v>24880</v>
      </c>
      <c r="D191" s="193">
        <f t="shared" si="4"/>
        <v>-5972</v>
      </c>
      <c r="E191" s="194">
        <f t="shared" si="5"/>
        <v>-19.3569298586802</v>
      </c>
      <c r="HS191" s="182"/>
      <c r="HT191" s="182"/>
      <c r="HU191" s="182"/>
    </row>
    <row r="192" customHeight="1" spans="1:229">
      <c r="A192" s="113" t="s">
        <v>262</v>
      </c>
      <c r="B192" s="99">
        <v>318</v>
      </c>
      <c r="C192" s="99">
        <v>319</v>
      </c>
      <c r="D192" s="193">
        <f t="shared" si="4"/>
        <v>1</v>
      </c>
      <c r="E192" s="194">
        <f t="shared" si="5"/>
        <v>0.314465408805031</v>
      </c>
      <c r="HS192" s="182"/>
      <c r="HT192" s="182"/>
      <c r="HU192" s="182"/>
    </row>
    <row r="193" customHeight="1" spans="1:229">
      <c r="A193" s="113" t="s">
        <v>107</v>
      </c>
      <c r="B193" s="99">
        <v>204</v>
      </c>
      <c r="C193" s="99">
        <v>210</v>
      </c>
      <c r="D193" s="193">
        <f t="shared" si="4"/>
        <v>6</v>
      </c>
      <c r="E193" s="194">
        <f t="shared" si="5"/>
        <v>2.94117647058823</v>
      </c>
      <c r="HS193" s="182"/>
      <c r="HT193" s="182"/>
      <c r="HU193" s="182"/>
    </row>
    <row r="194" customHeight="1" spans="1:229">
      <c r="A194" s="113" t="s">
        <v>263</v>
      </c>
      <c r="B194" s="99">
        <v>114</v>
      </c>
      <c r="C194" s="99">
        <v>109</v>
      </c>
      <c r="D194" s="193">
        <f t="shared" si="4"/>
        <v>-5</v>
      </c>
      <c r="E194" s="194">
        <f t="shared" si="5"/>
        <v>-4.3859649122807</v>
      </c>
      <c r="HS194" s="182"/>
      <c r="HT194" s="182"/>
      <c r="HU194" s="182"/>
    </row>
    <row r="195" customHeight="1" spans="1:229">
      <c r="A195" s="113" t="s">
        <v>264</v>
      </c>
      <c r="B195" s="99">
        <v>3905</v>
      </c>
      <c r="C195" s="99">
        <v>4641</v>
      </c>
      <c r="D195" s="193">
        <f t="shared" si="4"/>
        <v>736</v>
      </c>
      <c r="E195" s="194">
        <f t="shared" si="5"/>
        <v>18.8476312419974</v>
      </c>
      <c r="HS195" s="182"/>
      <c r="HT195" s="182"/>
      <c r="HU195" s="182"/>
    </row>
    <row r="196" customHeight="1" spans="1:229">
      <c r="A196" s="113" t="s">
        <v>265</v>
      </c>
      <c r="B196" s="99">
        <v>2339</v>
      </c>
      <c r="C196" s="99">
        <v>2883</v>
      </c>
      <c r="D196" s="193">
        <f t="shared" si="4"/>
        <v>544</v>
      </c>
      <c r="E196" s="194">
        <f t="shared" si="5"/>
        <v>23.2578024796922</v>
      </c>
      <c r="HS196" s="182"/>
      <c r="HT196" s="182"/>
      <c r="HU196" s="182"/>
    </row>
    <row r="197" customHeight="1" spans="1:229">
      <c r="A197" s="113" t="s">
        <v>266</v>
      </c>
      <c r="B197" s="99">
        <v>1318</v>
      </c>
      <c r="C197" s="99">
        <v>1445</v>
      </c>
      <c r="D197" s="193">
        <f t="shared" si="4"/>
        <v>127</v>
      </c>
      <c r="E197" s="194">
        <f t="shared" si="5"/>
        <v>9.63581183611533</v>
      </c>
      <c r="HS197" s="182"/>
      <c r="HT197" s="182"/>
      <c r="HU197" s="182"/>
    </row>
    <row r="198" customHeight="1" spans="1:229">
      <c r="A198" s="113" t="s">
        <v>267</v>
      </c>
      <c r="B198" s="99">
        <v>248</v>
      </c>
      <c r="C198" s="99">
        <v>313</v>
      </c>
      <c r="D198" s="193">
        <f t="shared" si="4"/>
        <v>65</v>
      </c>
      <c r="E198" s="194">
        <f t="shared" si="5"/>
        <v>26.2096774193548</v>
      </c>
      <c r="HS198" s="182"/>
      <c r="HT198" s="182"/>
      <c r="HU198" s="182"/>
    </row>
    <row r="199" customHeight="1" spans="1:229">
      <c r="A199" s="113" t="s">
        <v>268</v>
      </c>
      <c r="B199" s="99">
        <v>3580</v>
      </c>
      <c r="C199" s="99">
        <v>4244</v>
      </c>
      <c r="D199" s="193">
        <f t="shared" si="4"/>
        <v>664</v>
      </c>
      <c r="E199" s="194">
        <f t="shared" si="5"/>
        <v>18.5474860335196</v>
      </c>
      <c r="HS199" s="182"/>
      <c r="HT199" s="182"/>
      <c r="HU199" s="182"/>
    </row>
    <row r="200" customHeight="1" spans="1:229">
      <c r="A200" s="113" t="s">
        <v>269</v>
      </c>
      <c r="B200" s="99">
        <v>3580</v>
      </c>
      <c r="C200" s="99">
        <v>3952</v>
      </c>
      <c r="D200" s="193">
        <f t="shared" si="4"/>
        <v>372</v>
      </c>
      <c r="E200" s="194">
        <f t="shared" si="5"/>
        <v>10.391061452514</v>
      </c>
      <c r="HS200" s="182"/>
      <c r="HT200" s="182"/>
      <c r="HU200" s="182"/>
    </row>
    <row r="201" customHeight="1" spans="1:229">
      <c r="A201" s="113" t="s">
        <v>270</v>
      </c>
      <c r="B201" s="99">
        <v>0</v>
      </c>
      <c r="C201" s="99">
        <v>292</v>
      </c>
      <c r="D201" s="193">
        <f t="shared" si="4"/>
        <v>292</v>
      </c>
      <c r="E201" s="194"/>
      <c r="HS201" s="182"/>
      <c r="HT201" s="182"/>
      <c r="HU201" s="182"/>
    </row>
    <row r="202" customHeight="1" spans="1:229">
      <c r="A202" s="113" t="s">
        <v>271</v>
      </c>
      <c r="B202" s="99">
        <v>2237</v>
      </c>
      <c r="C202" s="99">
        <v>2128</v>
      </c>
      <c r="D202" s="193">
        <f t="shared" si="4"/>
        <v>-109</v>
      </c>
      <c r="E202" s="194">
        <f t="shared" si="5"/>
        <v>-4.87259722843093</v>
      </c>
      <c r="HS202" s="182"/>
      <c r="HT202" s="182"/>
      <c r="HU202" s="182"/>
    </row>
    <row r="203" customHeight="1" spans="1:229">
      <c r="A203" s="113" t="s">
        <v>272</v>
      </c>
      <c r="B203" s="99">
        <v>211</v>
      </c>
      <c r="C203" s="99">
        <v>215</v>
      </c>
      <c r="D203" s="193">
        <f t="shared" si="4"/>
        <v>4</v>
      </c>
      <c r="E203" s="194">
        <f t="shared" si="5"/>
        <v>1.8957345971564</v>
      </c>
      <c r="HS203" s="182"/>
      <c r="HT203" s="182"/>
      <c r="HU203" s="182"/>
    </row>
    <row r="204" customHeight="1" spans="1:229">
      <c r="A204" s="113" t="s">
        <v>273</v>
      </c>
      <c r="B204" s="99">
        <v>150</v>
      </c>
      <c r="C204" s="99">
        <v>137</v>
      </c>
      <c r="D204" s="193">
        <f t="shared" ref="D204:D268" si="6">C204-B204</f>
        <v>-13</v>
      </c>
      <c r="E204" s="194">
        <f t="shared" ref="E204:E268" si="7">D204/B204*100</f>
        <v>-8.66666666666667</v>
      </c>
      <c r="HS204" s="182"/>
      <c r="HT204" s="182"/>
      <c r="HU204" s="182"/>
    </row>
    <row r="205" customHeight="1" spans="1:229">
      <c r="A205" s="113" t="s">
        <v>274</v>
      </c>
      <c r="B205" s="99">
        <v>381</v>
      </c>
      <c r="C205" s="99">
        <v>356</v>
      </c>
      <c r="D205" s="193">
        <f t="shared" si="6"/>
        <v>-25</v>
      </c>
      <c r="E205" s="194">
        <f t="shared" si="7"/>
        <v>-6.56167979002625</v>
      </c>
      <c r="HS205" s="182"/>
      <c r="HT205" s="182"/>
      <c r="HU205" s="182"/>
    </row>
    <row r="206" customHeight="1" spans="1:229">
      <c r="A206" s="113" t="s">
        <v>275</v>
      </c>
      <c r="B206" s="99">
        <v>1497</v>
      </c>
      <c r="C206" s="99">
        <v>1420</v>
      </c>
      <c r="D206" s="193">
        <f t="shared" si="6"/>
        <v>-77</v>
      </c>
      <c r="E206" s="194">
        <f t="shared" si="7"/>
        <v>-5.1436205744823</v>
      </c>
      <c r="HS206" s="182"/>
      <c r="HT206" s="182"/>
      <c r="HU206" s="182"/>
    </row>
    <row r="207" customHeight="1" spans="1:229">
      <c r="A207" s="113" t="s">
        <v>276</v>
      </c>
      <c r="B207" s="99">
        <v>0</v>
      </c>
      <c r="C207" s="99"/>
      <c r="D207" s="193">
        <f t="shared" si="6"/>
        <v>0</v>
      </c>
      <c r="E207" s="194"/>
      <c r="HS207" s="182"/>
      <c r="HT207" s="182"/>
      <c r="HU207" s="182"/>
    </row>
    <row r="208" customHeight="1" spans="1:229">
      <c r="A208" s="113" t="s">
        <v>277</v>
      </c>
      <c r="B208" s="99">
        <v>0</v>
      </c>
      <c r="C208" s="99">
        <v>558</v>
      </c>
      <c r="D208" s="193">
        <f t="shared" si="6"/>
        <v>558</v>
      </c>
      <c r="E208" s="194"/>
      <c r="HS208" s="182"/>
      <c r="HT208" s="182"/>
      <c r="HU208" s="182"/>
    </row>
    <row r="209" customHeight="1" spans="1:229">
      <c r="A209" s="113" t="s">
        <v>278</v>
      </c>
      <c r="B209" s="99">
        <v>0</v>
      </c>
      <c r="C209" s="99">
        <v>64</v>
      </c>
      <c r="D209" s="193">
        <f t="shared" si="6"/>
        <v>64</v>
      </c>
      <c r="E209" s="194"/>
      <c r="HS209" s="182"/>
      <c r="HT209" s="182"/>
      <c r="HU209" s="182"/>
    </row>
    <row r="210" customHeight="1" spans="1:229">
      <c r="A210" s="113" t="s">
        <v>279</v>
      </c>
      <c r="B210" s="99"/>
      <c r="C210" s="99">
        <v>494</v>
      </c>
      <c r="D210" s="193"/>
      <c r="E210" s="194"/>
      <c r="HS210" s="182"/>
      <c r="HT210" s="182"/>
      <c r="HU210" s="182"/>
    </row>
    <row r="211" customHeight="1" spans="1:229">
      <c r="A211" s="113" t="s">
        <v>280</v>
      </c>
      <c r="B211" s="99">
        <v>440</v>
      </c>
      <c r="C211" s="99">
        <v>0</v>
      </c>
      <c r="D211" s="193">
        <f t="shared" si="6"/>
        <v>-440</v>
      </c>
      <c r="E211" s="194"/>
      <c r="HS211" s="182"/>
      <c r="HT211" s="182"/>
      <c r="HU211" s="182"/>
    </row>
    <row r="212" customHeight="1" spans="1:229">
      <c r="A212" s="113" t="s">
        <v>281</v>
      </c>
      <c r="B212" s="99">
        <v>440</v>
      </c>
      <c r="C212" s="99"/>
      <c r="D212" s="193">
        <f t="shared" si="6"/>
        <v>-440</v>
      </c>
      <c r="E212" s="194"/>
      <c r="HS212" s="182"/>
      <c r="HT212" s="182"/>
      <c r="HU212" s="182"/>
    </row>
    <row r="213" customHeight="1" spans="1:229">
      <c r="A213" s="113" t="s">
        <v>282</v>
      </c>
      <c r="B213" s="99">
        <v>0</v>
      </c>
      <c r="C213" s="99"/>
      <c r="D213" s="193">
        <f t="shared" si="6"/>
        <v>0</v>
      </c>
      <c r="E213" s="194"/>
      <c r="HS213" s="182"/>
      <c r="HT213" s="182"/>
      <c r="HU213" s="182"/>
    </row>
    <row r="214" customHeight="1" spans="1:229">
      <c r="A214" s="113" t="s">
        <v>283</v>
      </c>
      <c r="B214" s="99"/>
      <c r="C214" s="99">
        <v>0</v>
      </c>
      <c r="D214" s="193">
        <f t="shared" si="6"/>
        <v>0</v>
      </c>
      <c r="E214" s="194"/>
      <c r="HS214" s="182"/>
      <c r="HT214" s="182"/>
      <c r="HU214" s="182"/>
    </row>
    <row r="215" customHeight="1" spans="1:229">
      <c r="A215" s="113" t="s">
        <v>284</v>
      </c>
      <c r="B215" s="99">
        <v>0</v>
      </c>
      <c r="C215" s="99"/>
      <c r="D215" s="193">
        <f t="shared" si="6"/>
        <v>0</v>
      </c>
      <c r="E215" s="194"/>
      <c r="HS215" s="182"/>
      <c r="HT215" s="182"/>
      <c r="HU215" s="182"/>
    </row>
    <row r="216" customHeight="1" spans="1:229">
      <c r="A216" s="113" t="s">
        <v>285</v>
      </c>
      <c r="B216" s="99">
        <v>0</v>
      </c>
      <c r="C216" s="99"/>
      <c r="D216" s="193">
        <f t="shared" si="6"/>
        <v>0</v>
      </c>
      <c r="E216" s="194"/>
      <c r="HS216" s="182"/>
      <c r="HT216" s="182"/>
      <c r="HU216" s="182"/>
    </row>
    <row r="217" customHeight="1" spans="1:229">
      <c r="A217" s="113" t="s">
        <v>286</v>
      </c>
      <c r="B217" s="99"/>
      <c r="C217" s="99"/>
      <c r="D217" s="193">
        <f t="shared" si="6"/>
        <v>0</v>
      </c>
      <c r="E217" s="194" t="e">
        <f t="shared" si="7"/>
        <v>#DIV/0!</v>
      </c>
      <c r="HS217" s="182"/>
      <c r="HT217" s="182"/>
      <c r="HU217" s="182"/>
    </row>
    <row r="218" customHeight="1" spans="1:229">
      <c r="A218" s="113" t="s">
        <v>287</v>
      </c>
      <c r="B218" s="99">
        <v>7562</v>
      </c>
      <c r="C218" s="99">
        <v>9246</v>
      </c>
      <c r="D218" s="193">
        <f t="shared" si="6"/>
        <v>1684</v>
      </c>
      <c r="E218" s="194">
        <f t="shared" si="7"/>
        <v>22.2692409415499</v>
      </c>
      <c r="HS218" s="182"/>
      <c r="HT218" s="182"/>
      <c r="HU218" s="182"/>
    </row>
    <row r="219" customHeight="1" spans="1:229">
      <c r="A219" s="113" t="s">
        <v>288</v>
      </c>
      <c r="B219" s="99">
        <v>1032</v>
      </c>
      <c r="C219" s="99">
        <v>90</v>
      </c>
      <c r="D219" s="193">
        <f t="shared" si="6"/>
        <v>-942</v>
      </c>
      <c r="E219" s="194">
        <f t="shared" si="7"/>
        <v>-91.2790697674419</v>
      </c>
      <c r="HS219" s="182"/>
      <c r="HT219" s="182"/>
      <c r="HU219" s="182"/>
    </row>
    <row r="220" customHeight="1" spans="1:229">
      <c r="A220" s="113" t="s">
        <v>289</v>
      </c>
      <c r="B220" s="99">
        <v>6530</v>
      </c>
      <c r="C220" s="99">
        <v>9156</v>
      </c>
      <c r="D220" s="193">
        <f t="shared" si="6"/>
        <v>2626</v>
      </c>
      <c r="E220" s="194">
        <f t="shared" si="7"/>
        <v>40.2143950995406</v>
      </c>
      <c r="HS220" s="182"/>
      <c r="HT220" s="182"/>
      <c r="HU220" s="182"/>
    </row>
    <row r="221" customHeight="1" spans="1:229">
      <c r="A221" s="113" t="s">
        <v>290</v>
      </c>
      <c r="B221" s="99">
        <v>11225</v>
      </c>
      <c r="C221" s="99">
        <v>1345</v>
      </c>
      <c r="D221" s="193">
        <f t="shared" si="6"/>
        <v>-9880</v>
      </c>
      <c r="E221" s="194">
        <f t="shared" si="7"/>
        <v>-88.0178173719376</v>
      </c>
      <c r="HS221" s="182"/>
      <c r="HT221" s="182"/>
      <c r="HU221" s="182"/>
    </row>
    <row r="222" customHeight="1" spans="1:229">
      <c r="A222" s="113" t="s">
        <v>291</v>
      </c>
      <c r="B222" s="99">
        <v>10329</v>
      </c>
      <c r="C222" s="99">
        <v>1220</v>
      </c>
      <c r="D222" s="193">
        <f t="shared" si="6"/>
        <v>-9109</v>
      </c>
      <c r="E222" s="194">
        <f t="shared" si="7"/>
        <v>-88.1885952173492</v>
      </c>
      <c r="HS222" s="182"/>
      <c r="HT222" s="182"/>
      <c r="HU222" s="182"/>
    </row>
    <row r="223" customHeight="1" spans="1:229">
      <c r="A223" s="113" t="s">
        <v>292</v>
      </c>
      <c r="B223" s="99">
        <v>896</v>
      </c>
      <c r="C223" s="99">
        <v>125</v>
      </c>
      <c r="D223" s="193">
        <f t="shared" si="6"/>
        <v>-771</v>
      </c>
      <c r="E223" s="194">
        <f t="shared" si="7"/>
        <v>-86.0491071428571</v>
      </c>
      <c r="HS223" s="182"/>
      <c r="HT223" s="182"/>
      <c r="HU223" s="182"/>
    </row>
    <row r="224" customHeight="1" spans="1:229">
      <c r="A224" s="113" t="s">
        <v>293</v>
      </c>
      <c r="B224" s="99"/>
      <c r="C224" s="99"/>
      <c r="D224" s="193">
        <f t="shared" si="6"/>
        <v>0</v>
      </c>
      <c r="E224" s="194"/>
      <c r="HS224" s="182"/>
      <c r="HT224" s="182"/>
      <c r="HU224" s="182"/>
    </row>
    <row r="225" customHeight="1" spans="1:229">
      <c r="A225" s="113" t="s">
        <v>294</v>
      </c>
      <c r="B225" s="99">
        <v>1516</v>
      </c>
      <c r="C225" s="99">
        <v>2328</v>
      </c>
      <c r="D225" s="193">
        <f t="shared" si="6"/>
        <v>812</v>
      </c>
      <c r="E225" s="194">
        <f t="shared" si="7"/>
        <v>53.5620052770449</v>
      </c>
      <c r="HS225" s="182"/>
      <c r="HT225" s="182"/>
      <c r="HU225" s="182"/>
    </row>
    <row r="226" customHeight="1" spans="1:229">
      <c r="A226" s="113" t="s">
        <v>295</v>
      </c>
      <c r="B226" s="99">
        <v>1516</v>
      </c>
      <c r="C226" s="99">
        <v>2328</v>
      </c>
      <c r="D226" s="193">
        <f t="shared" si="6"/>
        <v>812</v>
      </c>
      <c r="E226" s="194">
        <f t="shared" si="7"/>
        <v>53.5620052770449</v>
      </c>
      <c r="HS226" s="182"/>
      <c r="HT226" s="182"/>
      <c r="HU226" s="182"/>
    </row>
    <row r="227" customHeight="1" spans="1:229">
      <c r="A227" s="113" t="s">
        <v>296</v>
      </c>
      <c r="B227" s="99">
        <v>69</v>
      </c>
      <c r="C227" s="99">
        <v>71</v>
      </c>
      <c r="D227" s="193">
        <f t="shared" si="6"/>
        <v>2</v>
      </c>
      <c r="E227" s="194">
        <f t="shared" si="7"/>
        <v>2.89855072463768</v>
      </c>
      <c r="HS227" s="182"/>
      <c r="HT227" s="182"/>
      <c r="HU227" s="182"/>
    </row>
    <row r="228" customHeight="1" spans="1:229">
      <c r="A228" s="113" t="s">
        <v>297</v>
      </c>
      <c r="B228" s="99">
        <v>69</v>
      </c>
      <c r="C228" s="99">
        <v>71</v>
      </c>
      <c r="D228" s="193">
        <f t="shared" si="6"/>
        <v>2</v>
      </c>
      <c r="E228" s="194">
        <f t="shared" si="7"/>
        <v>2.89855072463768</v>
      </c>
      <c r="HS228" s="182"/>
      <c r="HT228" s="182"/>
      <c r="HU228" s="182"/>
    </row>
    <row r="229" customHeight="1" spans="1:229">
      <c r="A229" s="198" t="s">
        <v>298</v>
      </c>
      <c r="B229" s="98">
        <f>SUM(B230,B232,B234,B237,B240,B245,B249:B250,B253:B254)</f>
        <v>967</v>
      </c>
      <c r="C229" s="98">
        <f>SUM(C230,C232,C234,C237,C240,C245,C249:C250,C253:C254)</f>
        <v>1163</v>
      </c>
      <c r="D229" s="193">
        <f t="shared" si="6"/>
        <v>196</v>
      </c>
      <c r="E229" s="194">
        <f t="shared" si="7"/>
        <v>20.2688728024819</v>
      </c>
      <c r="HS229" s="182"/>
      <c r="HT229" s="182"/>
      <c r="HU229" s="182"/>
    </row>
    <row r="230" customHeight="1" spans="1:229">
      <c r="A230" s="113" t="s">
        <v>299</v>
      </c>
      <c r="B230" s="99">
        <v>189</v>
      </c>
      <c r="C230" s="99">
        <v>262</v>
      </c>
      <c r="D230" s="193">
        <f t="shared" si="6"/>
        <v>73</v>
      </c>
      <c r="E230" s="194">
        <f t="shared" si="7"/>
        <v>38.6243386243386</v>
      </c>
      <c r="HS230" s="182"/>
      <c r="HT230" s="182"/>
      <c r="HU230" s="182"/>
    </row>
    <row r="231" customHeight="1" spans="1:229">
      <c r="A231" s="113" t="s">
        <v>107</v>
      </c>
      <c r="B231" s="99">
        <v>189</v>
      </c>
      <c r="C231" s="99">
        <v>262</v>
      </c>
      <c r="D231" s="193">
        <f t="shared" si="6"/>
        <v>73</v>
      </c>
      <c r="E231" s="194">
        <f t="shared" si="7"/>
        <v>38.6243386243386</v>
      </c>
      <c r="HS231" s="182"/>
      <c r="HT231" s="182"/>
      <c r="HU231" s="182"/>
    </row>
    <row r="232" customHeight="1" spans="1:229">
      <c r="A232" s="113" t="s">
        <v>300</v>
      </c>
      <c r="B232" s="99">
        <v>74</v>
      </c>
      <c r="C232" s="99">
        <v>76</v>
      </c>
      <c r="D232" s="193">
        <f t="shared" si="6"/>
        <v>2</v>
      </c>
      <c r="E232" s="194">
        <f t="shared" si="7"/>
        <v>2.7027027027027</v>
      </c>
      <c r="HT232" s="182"/>
      <c r="HU232" s="182"/>
    </row>
    <row r="233" customHeight="1" spans="1:229">
      <c r="A233" s="113" t="s">
        <v>301</v>
      </c>
      <c r="B233" s="99">
        <v>74</v>
      </c>
      <c r="C233" s="99">
        <v>76</v>
      </c>
      <c r="D233" s="193">
        <f t="shared" si="6"/>
        <v>2</v>
      </c>
      <c r="E233" s="194">
        <f t="shared" si="7"/>
        <v>2.7027027027027</v>
      </c>
      <c r="HT233" s="182"/>
      <c r="HU233" s="182"/>
    </row>
    <row r="234" customHeight="1" spans="1:229">
      <c r="A234" s="113" t="s">
        <v>302</v>
      </c>
      <c r="B234" s="99">
        <v>149</v>
      </c>
      <c r="C234" s="99">
        <v>150</v>
      </c>
      <c r="D234" s="193">
        <f t="shared" si="6"/>
        <v>1</v>
      </c>
      <c r="E234" s="194">
        <f t="shared" si="7"/>
        <v>0.671140939597315</v>
      </c>
      <c r="HT234" s="182"/>
      <c r="HU234" s="182"/>
    </row>
    <row r="235" customHeight="1" spans="1:229">
      <c r="A235" s="113" t="s">
        <v>303</v>
      </c>
      <c r="B235" s="99">
        <v>0</v>
      </c>
      <c r="C235" s="99"/>
      <c r="D235" s="193">
        <f t="shared" si="6"/>
        <v>0</v>
      </c>
      <c r="E235" s="194"/>
      <c r="HT235" s="182"/>
      <c r="HU235" s="182"/>
    </row>
    <row r="236" customHeight="1" spans="1:229">
      <c r="A236" s="113" t="s">
        <v>304</v>
      </c>
      <c r="B236" s="99">
        <v>149</v>
      </c>
      <c r="C236" s="99">
        <v>150</v>
      </c>
      <c r="D236" s="193">
        <f t="shared" si="6"/>
        <v>1</v>
      </c>
      <c r="E236" s="194">
        <f t="shared" si="7"/>
        <v>0.671140939597315</v>
      </c>
      <c r="HT236" s="182"/>
      <c r="HU236" s="182"/>
    </row>
    <row r="237" customHeight="1" spans="1:229">
      <c r="A237" s="113" t="s">
        <v>305</v>
      </c>
      <c r="B237" s="99">
        <v>30</v>
      </c>
      <c r="C237" s="99">
        <v>30</v>
      </c>
      <c r="D237" s="193">
        <f t="shared" si="6"/>
        <v>0</v>
      </c>
      <c r="E237" s="194">
        <f t="shared" si="7"/>
        <v>0</v>
      </c>
      <c r="HT237" s="182"/>
      <c r="HU237" s="182"/>
    </row>
    <row r="238" customHeight="1" spans="1:229">
      <c r="A238" s="113" t="s">
        <v>306</v>
      </c>
      <c r="B238" s="99">
        <v>0</v>
      </c>
      <c r="C238" s="99"/>
      <c r="D238" s="193">
        <f t="shared" si="6"/>
        <v>0</v>
      </c>
      <c r="E238" s="194"/>
      <c r="HT238" s="182"/>
      <c r="HU238" s="182"/>
    </row>
    <row r="239" customHeight="1" spans="1:229">
      <c r="A239" s="113" t="s">
        <v>307</v>
      </c>
      <c r="B239" s="99">
        <v>30</v>
      </c>
      <c r="C239" s="99">
        <v>30</v>
      </c>
      <c r="D239" s="193">
        <f t="shared" si="6"/>
        <v>0</v>
      </c>
      <c r="E239" s="194">
        <f t="shared" si="7"/>
        <v>0</v>
      </c>
      <c r="HT239" s="182"/>
      <c r="HU239" s="182"/>
    </row>
    <row r="240" customHeight="1" spans="1:229">
      <c r="A240" s="113" t="s">
        <v>308</v>
      </c>
      <c r="B240" s="99">
        <v>520</v>
      </c>
      <c r="C240" s="99">
        <v>640</v>
      </c>
      <c r="D240" s="193">
        <f t="shared" si="6"/>
        <v>120</v>
      </c>
      <c r="E240" s="194">
        <f t="shared" si="7"/>
        <v>23.0769230769231</v>
      </c>
      <c r="HT240" s="182"/>
      <c r="HU240" s="182"/>
    </row>
    <row r="241" customHeight="1" spans="1:229">
      <c r="A241" s="113" t="s">
        <v>309</v>
      </c>
      <c r="B241" s="99">
        <v>20</v>
      </c>
      <c r="C241" s="99">
        <v>640</v>
      </c>
      <c r="D241" s="193">
        <f t="shared" si="6"/>
        <v>620</v>
      </c>
      <c r="E241" s="194">
        <f t="shared" si="7"/>
        <v>3100</v>
      </c>
      <c r="HT241" s="182"/>
      <c r="HU241" s="182"/>
    </row>
    <row r="242" customHeight="1" spans="1:229">
      <c r="A242" s="113" t="s">
        <v>310</v>
      </c>
      <c r="B242" s="99">
        <v>0</v>
      </c>
      <c r="C242" s="99"/>
      <c r="D242" s="193">
        <f t="shared" si="6"/>
        <v>0</v>
      </c>
      <c r="E242" s="194"/>
      <c r="HT242" s="182"/>
      <c r="HU242" s="182"/>
    </row>
    <row r="243" customHeight="1" spans="1:229">
      <c r="A243" s="113" t="s">
        <v>311</v>
      </c>
      <c r="B243" s="99">
        <v>0</v>
      </c>
      <c r="C243" s="99"/>
      <c r="D243" s="193">
        <f t="shared" si="6"/>
        <v>0</v>
      </c>
      <c r="E243" s="194"/>
      <c r="HT243" s="182"/>
      <c r="HU243" s="182"/>
    </row>
    <row r="244" customHeight="1" spans="1:229">
      <c r="A244" s="113" t="s">
        <v>312</v>
      </c>
      <c r="B244" s="99">
        <v>0</v>
      </c>
      <c r="C244" s="99"/>
      <c r="D244" s="193">
        <f t="shared" si="6"/>
        <v>0</v>
      </c>
      <c r="E244" s="194"/>
      <c r="HT244" s="182"/>
      <c r="HU244" s="182"/>
    </row>
    <row r="245" customHeight="1" spans="1:229">
      <c r="A245" s="113" t="s">
        <v>313</v>
      </c>
      <c r="B245" s="99">
        <v>5</v>
      </c>
      <c r="C245" s="99">
        <v>5</v>
      </c>
      <c r="D245" s="193">
        <f t="shared" si="6"/>
        <v>0</v>
      </c>
      <c r="E245" s="194"/>
      <c r="HT245" s="182"/>
      <c r="HU245" s="182"/>
    </row>
    <row r="246" customHeight="1" spans="1:229">
      <c r="A246" s="113" t="s">
        <v>314</v>
      </c>
      <c r="B246" s="99">
        <v>0</v>
      </c>
      <c r="C246" s="99"/>
      <c r="D246" s="193">
        <f t="shared" si="6"/>
        <v>0</v>
      </c>
      <c r="E246" s="194"/>
      <c r="HT246" s="182"/>
      <c r="HU246" s="182"/>
    </row>
    <row r="247" customHeight="1" spans="1:229">
      <c r="A247" s="113" t="s">
        <v>315</v>
      </c>
      <c r="B247" s="99">
        <v>0</v>
      </c>
      <c r="C247" s="99"/>
      <c r="D247" s="193">
        <f t="shared" si="6"/>
        <v>0</v>
      </c>
      <c r="E247" s="194"/>
      <c r="HU247" s="182"/>
    </row>
    <row r="248" customHeight="1" spans="1:229">
      <c r="A248" s="113" t="s">
        <v>316</v>
      </c>
      <c r="B248" s="99">
        <v>5</v>
      </c>
      <c r="C248" s="99">
        <v>5</v>
      </c>
      <c r="D248" s="193">
        <f t="shared" si="6"/>
        <v>0</v>
      </c>
      <c r="E248" s="194"/>
      <c r="HU248" s="182"/>
    </row>
    <row r="249" customHeight="1" spans="1:229">
      <c r="A249" s="113" t="s">
        <v>317</v>
      </c>
      <c r="B249" s="99"/>
      <c r="C249" s="99"/>
      <c r="D249" s="193">
        <f t="shared" si="6"/>
        <v>0</v>
      </c>
      <c r="E249" s="194"/>
      <c r="HU249" s="182"/>
    </row>
    <row r="250" customHeight="1" spans="1:229">
      <c r="A250" s="113" t="s">
        <v>318</v>
      </c>
      <c r="B250" s="99"/>
      <c r="C250" s="99">
        <v>0</v>
      </c>
      <c r="D250" s="193">
        <f t="shared" si="6"/>
        <v>0</v>
      </c>
      <c r="E250" s="194"/>
      <c r="HU250" s="182"/>
    </row>
    <row r="251" customHeight="1" spans="1:229">
      <c r="A251" s="113" t="s">
        <v>319</v>
      </c>
      <c r="B251" s="99"/>
      <c r="C251" s="99"/>
      <c r="D251" s="193">
        <f t="shared" si="6"/>
        <v>0</v>
      </c>
      <c r="E251" s="194"/>
      <c r="HU251" s="182"/>
    </row>
    <row r="252" customHeight="1" spans="1:229">
      <c r="A252" s="113" t="s">
        <v>320</v>
      </c>
      <c r="B252" s="99"/>
      <c r="C252" s="99"/>
      <c r="D252" s="193">
        <f t="shared" si="6"/>
        <v>0</v>
      </c>
      <c r="E252" s="194"/>
      <c r="HU252" s="182"/>
    </row>
    <row r="253" customHeight="1" spans="1:229">
      <c r="A253" s="113" t="s">
        <v>321</v>
      </c>
      <c r="B253" s="99"/>
      <c r="C253" s="99"/>
      <c r="D253" s="193">
        <f t="shared" si="6"/>
        <v>0</v>
      </c>
      <c r="E253" s="194"/>
      <c r="HU253" s="182"/>
    </row>
    <row r="254" customHeight="1" spans="1:229">
      <c r="A254" s="113" t="s">
        <v>322</v>
      </c>
      <c r="B254" s="99"/>
      <c r="C254" s="99"/>
      <c r="D254" s="193">
        <f t="shared" si="6"/>
        <v>0</v>
      </c>
      <c r="E254" s="194"/>
      <c r="HU254" s="182"/>
    </row>
    <row r="255" customHeight="1" spans="1:229">
      <c r="A255" s="198" t="s">
        <v>323</v>
      </c>
      <c r="B255" s="98">
        <f>SUM(B256,B262,B264)</f>
        <v>1917</v>
      </c>
      <c r="C255" s="98">
        <f>SUM(C256,C262,C264)</f>
        <v>1584</v>
      </c>
      <c r="D255" s="193">
        <f t="shared" si="6"/>
        <v>-333</v>
      </c>
      <c r="E255" s="194">
        <f t="shared" si="7"/>
        <v>-17.3708920187793</v>
      </c>
      <c r="HU255" s="182"/>
    </row>
    <row r="256" customHeight="1" spans="1:229">
      <c r="A256" s="113" t="s">
        <v>324</v>
      </c>
      <c r="B256" s="99">
        <v>1341</v>
      </c>
      <c r="C256" s="99">
        <v>1504</v>
      </c>
      <c r="D256" s="193">
        <f t="shared" si="6"/>
        <v>163</v>
      </c>
      <c r="E256" s="194">
        <f t="shared" si="7"/>
        <v>12.1551081282625</v>
      </c>
      <c r="HU256" s="182"/>
    </row>
    <row r="257" customHeight="1" spans="1:229">
      <c r="A257" s="113" t="s">
        <v>325</v>
      </c>
      <c r="B257" s="99">
        <v>179</v>
      </c>
      <c r="C257" s="99">
        <v>276</v>
      </c>
      <c r="D257" s="193">
        <f t="shared" si="6"/>
        <v>97</v>
      </c>
      <c r="E257" s="194">
        <f t="shared" si="7"/>
        <v>54.1899441340782</v>
      </c>
      <c r="HU257" s="182"/>
    </row>
    <row r="258" customHeight="1" spans="1:229">
      <c r="A258" s="113" t="s">
        <v>326</v>
      </c>
      <c r="B258" s="99">
        <v>804</v>
      </c>
      <c r="C258" s="99">
        <v>900</v>
      </c>
      <c r="D258" s="193">
        <f t="shared" si="6"/>
        <v>96</v>
      </c>
      <c r="E258" s="194">
        <f t="shared" si="7"/>
        <v>11.9402985074627</v>
      </c>
      <c r="HU258" s="182"/>
    </row>
    <row r="259" customHeight="1" spans="1:229">
      <c r="A259" s="113" t="s">
        <v>327</v>
      </c>
      <c r="B259" s="99">
        <v>182</v>
      </c>
      <c r="C259" s="99">
        <v>209</v>
      </c>
      <c r="D259" s="193">
        <f t="shared" si="6"/>
        <v>27</v>
      </c>
      <c r="E259" s="194">
        <f t="shared" si="7"/>
        <v>14.8351648351648</v>
      </c>
      <c r="HU259" s="182"/>
    </row>
    <row r="260" customHeight="1" spans="1:229">
      <c r="A260" s="113" t="s">
        <v>328</v>
      </c>
      <c r="B260" s="99">
        <v>117</v>
      </c>
      <c r="C260" s="99">
        <v>119</v>
      </c>
      <c r="D260" s="193">
        <f t="shared" si="6"/>
        <v>2</v>
      </c>
      <c r="E260" s="194">
        <f t="shared" si="7"/>
        <v>1.70940170940171</v>
      </c>
      <c r="HU260" s="182"/>
    </row>
    <row r="261" customHeight="1" spans="1:229">
      <c r="A261" s="113" t="s">
        <v>329</v>
      </c>
      <c r="B261" s="99">
        <v>60</v>
      </c>
      <c r="C261" s="99"/>
      <c r="D261" s="193">
        <f t="shared" si="6"/>
        <v>-60</v>
      </c>
      <c r="E261" s="194">
        <f t="shared" si="7"/>
        <v>-100</v>
      </c>
      <c r="HU261" s="182"/>
    </row>
    <row r="262" customHeight="1" spans="1:229">
      <c r="A262" s="113" t="s">
        <v>330</v>
      </c>
      <c r="B262" s="99">
        <v>576</v>
      </c>
      <c r="C262" s="99">
        <v>80</v>
      </c>
      <c r="D262" s="193">
        <f t="shared" si="6"/>
        <v>-496</v>
      </c>
      <c r="E262" s="194">
        <f t="shared" si="7"/>
        <v>-86.1111111111111</v>
      </c>
      <c r="HU262" s="182"/>
    </row>
    <row r="263" customHeight="1" spans="1:229">
      <c r="A263" s="113" t="s">
        <v>331</v>
      </c>
      <c r="B263" s="99">
        <v>576</v>
      </c>
      <c r="C263" s="99">
        <v>80</v>
      </c>
      <c r="D263" s="193">
        <f t="shared" si="6"/>
        <v>-496</v>
      </c>
      <c r="E263" s="194">
        <f t="shared" si="7"/>
        <v>-86.1111111111111</v>
      </c>
      <c r="HU263" s="182"/>
    </row>
    <row r="264" customHeight="1" spans="1:229">
      <c r="A264" s="113" t="s">
        <v>332</v>
      </c>
      <c r="B264" s="99">
        <v>0</v>
      </c>
      <c r="C264" s="99"/>
      <c r="D264" s="193">
        <f t="shared" si="6"/>
        <v>0</v>
      </c>
      <c r="E264" s="194"/>
      <c r="HU264" s="182"/>
    </row>
    <row r="265" customHeight="1" spans="1:229">
      <c r="A265" s="113" t="s">
        <v>333</v>
      </c>
      <c r="B265" s="98">
        <f>SUM(B266,B279,B290,B303,B311,B314,B318,B320)</f>
        <v>22276</v>
      </c>
      <c r="C265" s="98">
        <f>SUM(C266,C279,C290,C303,C311,C314,C318,C320)</f>
        <v>10119</v>
      </c>
      <c r="D265" s="193">
        <f t="shared" si="6"/>
        <v>-12157</v>
      </c>
      <c r="E265" s="194">
        <f t="shared" si="7"/>
        <v>-54.5744298796911</v>
      </c>
      <c r="HU265" s="182"/>
    </row>
    <row r="266" customHeight="1" spans="1:229">
      <c r="A266" s="113" t="s">
        <v>334</v>
      </c>
      <c r="B266" s="99">
        <v>3429</v>
      </c>
      <c r="C266" s="99">
        <v>3621</v>
      </c>
      <c r="D266" s="193">
        <f t="shared" si="6"/>
        <v>192</v>
      </c>
      <c r="E266" s="194">
        <f t="shared" si="7"/>
        <v>5.59930008748906</v>
      </c>
      <c r="HU266" s="182"/>
    </row>
    <row r="267" customHeight="1" spans="1:229">
      <c r="A267" s="113" t="s">
        <v>335</v>
      </c>
      <c r="B267" s="99">
        <f>296+2909</f>
        <v>3205</v>
      </c>
      <c r="C267" s="99">
        <v>3520</v>
      </c>
      <c r="D267" s="193">
        <f t="shared" si="6"/>
        <v>315</v>
      </c>
      <c r="E267" s="194">
        <f t="shared" si="7"/>
        <v>9.82839313572543</v>
      </c>
      <c r="HU267" s="182"/>
    </row>
    <row r="268" customHeight="1" spans="1:229">
      <c r="A268" s="113" t="s">
        <v>336</v>
      </c>
      <c r="B268" s="99">
        <v>55</v>
      </c>
      <c r="C268" s="99">
        <v>15</v>
      </c>
      <c r="D268" s="193">
        <f t="shared" si="6"/>
        <v>-40</v>
      </c>
      <c r="E268" s="194">
        <f t="shared" si="7"/>
        <v>-72.7272727272727</v>
      </c>
      <c r="HU268" s="182"/>
    </row>
    <row r="269" customHeight="1" spans="1:5">
      <c r="A269" s="113" t="s">
        <v>337</v>
      </c>
      <c r="B269" s="99">
        <v>45</v>
      </c>
      <c r="C269" s="99">
        <v>53</v>
      </c>
      <c r="D269" s="193">
        <f t="shared" ref="D269:D330" si="8">C269-B269</f>
        <v>8</v>
      </c>
      <c r="E269" s="194">
        <f t="shared" ref="E269:E328" si="9">D269/B269*100</f>
        <v>17.7777777777778</v>
      </c>
    </row>
    <row r="270" customHeight="1" spans="1:5">
      <c r="A270" s="113" t="s">
        <v>338</v>
      </c>
      <c r="B270" s="99"/>
      <c r="C270" s="99"/>
      <c r="D270" s="193">
        <f t="shared" si="8"/>
        <v>0</v>
      </c>
      <c r="E270" s="194"/>
    </row>
    <row r="271" customHeight="1" spans="1:5">
      <c r="A271" s="113" t="s">
        <v>339</v>
      </c>
      <c r="B271" s="99">
        <v>10</v>
      </c>
      <c r="C271" s="99">
        <v>10</v>
      </c>
      <c r="D271" s="193">
        <f t="shared" si="8"/>
        <v>0</v>
      </c>
      <c r="E271" s="194">
        <f t="shared" si="9"/>
        <v>0</v>
      </c>
    </row>
    <row r="272" customHeight="1" spans="1:5">
      <c r="A272" s="113" t="s">
        <v>340</v>
      </c>
      <c r="B272" s="99">
        <v>0</v>
      </c>
      <c r="C272" s="99"/>
      <c r="D272" s="193">
        <f t="shared" si="8"/>
        <v>0</v>
      </c>
      <c r="E272" s="194"/>
    </row>
    <row r="273" customHeight="1" spans="1:5">
      <c r="A273" s="113" t="s">
        <v>341</v>
      </c>
      <c r="B273" s="99">
        <v>17</v>
      </c>
      <c r="C273" s="99">
        <v>12</v>
      </c>
      <c r="D273" s="193">
        <f t="shared" si="8"/>
        <v>-5</v>
      </c>
      <c r="E273" s="194">
        <f t="shared" si="9"/>
        <v>-29.4117647058824</v>
      </c>
    </row>
    <row r="274" customHeight="1" spans="1:5">
      <c r="A274" s="113" t="s">
        <v>342</v>
      </c>
      <c r="B274" s="99">
        <v>0</v>
      </c>
      <c r="C274" s="99"/>
      <c r="D274" s="193">
        <f t="shared" si="8"/>
        <v>0</v>
      </c>
      <c r="E274" s="194"/>
    </row>
    <row r="275" customHeight="1" spans="1:5">
      <c r="A275" s="113" t="s">
        <v>343</v>
      </c>
      <c r="B275" s="99">
        <v>0</v>
      </c>
      <c r="C275" s="99"/>
      <c r="D275" s="193">
        <f t="shared" si="8"/>
        <v>0</v>
      </c>
      <c r="E275" s="194"/>
    </row>
    <row r="276" customHeight="1" spans="1:5">
      <c r="A276" s="113" t="s">
        <v>344</v>
      </c>
      <c r="B276" s="99">
        <v>5</v>
      </c>
      <c r="C276" s="99">
        <v>11</v>
      </c>
      <c r="D276" s="193">
        <f t="shared" si="8"/>
        <v>6</v>
      </c>
      <c r="E276" s="194">
        <f t="shared" si="9"/>
        <v>120</v>
      </c>
    </row>
    <row r="277" customHeight="1" spans="1:5">
      <c r="A277" s="113" t="s">
        <v>345</v>
      </c>
      <c r="B277" s="99">
        <v>0</v>
      </c>
      <c r="C277" s="99"/>
      <c r="D277" s="193">
        <f t="shared" si="8"/>
        <v>0</v>
      </c>
      <c r="E277" s="194"/>
    </row>
    <row r="278" customHeight="1" spans="1:5">
      <c r="A278" s="113" t="s">
        <v>346</v>
      </c>
      <c r="B278" s="99">
        <v>92</v>
      </c>
      <c r="C278" s="99"/>
      <c r="D278" s="193">
        <f t="shared" si="8"/>
        <v>-92</v>
      </c>
      <c r="E278" s="194">
        <f t="shared" si="9"/>
        <v>-100</v>
      </c>
    </row>
    <row r="279" customHeight="1" spans="1:5">
      <c r="A279" s="113" t="s">
        <v>347</v>
      </c>
      <c r="B279" s="99">
        <v>987</v>
      </c>
      <c r="C279" s="99">
        <v>1136</v>
      </c>
      <c r="D279" s="193">
        <f t="shared" si="8"/>
        <v>149</v>
      </c>
      <c r="E279" s="194">
        <f t="shared" si="9"/>
        <v>15.096251266464</v>
      </c>
    </row>
    <row r="280" customHeight="1" spans="1:5">
      <c r="A280" s="113" t="s">
        <v>348</v>
      </c>
      <c r="B280" s="99">
        <v>683</v>
      </c>
      <c r="C280" s="99">
        <v>765</v>
      </c>
      <c r="D280" s="193">
        <f t="shared" si="8"/>
        <v>82</v>
      </c>
      <c r="E280" s="194">
        <f t="shared" si="9"/>
        <v>12.0058565153734</v>
      </c>
    </row>
    <row r="281" customHeight="1" spans="1:5">
      <c r="A281" s="113" t="s">
        <v>349</v>
      </c>
      <c r="B281" s="99">
        <v>0</v>
      </c>
      <c r="C281" s="99"/>
      <c r="D281" s="193">
        <f t="shared" si="8"/>
        <v>0</v>
      </c>
      <c r="E281" s="194"/>
    </row>
    <row r="282" customHeight="1" spans="1:5">
      <c r="A282" s="113" t="s">
        <v>350</v>
      </c>
      <c r="B282" s="99">
        <v>0</v>
      </c>
      <c r="C282" s="99"/>
      <c r="D282" s="193">
        <f t="shared" si="8"/>
        <v>0</v>
      </c>
      <c r="E282" s="194"/>
    </row>
    <row r="283" customHeight="1" spans="1:5">
      <c r="A283" s="113" t="s">
        <v>351</v>
      </c>
      <c r="B283" s="99">
        <v>8</v>
      </c>
      <c r="C283" s="99">
        <v>8</v>
      </c>
      <c r="D283" s="193">
        <f t="shared" si="8"/>
        <v>0</v>
      </c>
      <c r="E283" s="194">
        <f t="shared" si="9"/>
        <v>0</v>
      </c>
    </row>
    <row r="284" customHeight="1" spans="1:5">
      <c r="A284" s="113" t="s">
        <v>352</v>
      </c>
      <c r="B284" s="99">
        <v>240</v>
      </c>
      <c r="C284" s="99">
        <v>317</v>
      </c>
      <c r="D284" s="193">
        <f t="shared" si="8"/>
        <v>77</v>
      </c>
      <c r="E284" s="194">
        <f t="shared" si="9"/>
        <v>32.0833333333333</v>
      </c>
    </row>
    <row r="285" customHeight="1" spans="1:5">
      <c r="A285" s="113" t="s">
        <v>353</v>
      </c>
      <c r="B285" s="99">
        <v>10</v>
      </c>
      <c r="C285" s="99">
        <v>10</v>
      </c>
      <c r="D285" s="193">
        <f t="shared" si="8"/>
        <v>0</v>
      </c>
      <c r="E285" s="194">
        <f t="shared" si="9"/>
        <v>0</v>
      </c>
    </row>
    <row r="286" customHeight="1" spans="1:5">
      <c r="A286" s="113" t="s">
        <v>354</v>
      </c>
      <c r="B286" s="99">
        <v>0</v>
      </c>
      <c r="C286" s="99"/>
      <c r="D286" s="193">
        <f t="shared" si="8"/>
        <v>0</v>
      </c>
      <c r="E286" s="194"/>
    </row>
    <row r="287" customHeight="1" spans="1:5">
      <c r="A287" s="113" t="s">
        <v>355</v>
      </c>
      <c r="B287" s="99">
        <v>16</v>
      </c>
      <c r="C287" s="99">
        <v>16</v>
      </c>
      <c r="D287" s="193">
        <f t="shared" si="8"/>
        <v>0</v>
      </c>
      <c r="E287" s="194">
        <f t="shared" si="9"/>
        <v>0</v>
      </c>
    </row>
    <row r="288" customHeight="1" spans="1:5">
      <c r="A288" s="113" t="s">
        <v>356</v>
      </c>
      <c r="B288" s="99">
        <v>30</v>
      </c>
      <c r="C288" s="99">
        <v>20</v>
      </c>
      <c r="D288" s="193">
        <f t="shared" si="8"/>
        <v>-10</v>
      </c>
      <c r="E288" s="194">
        <f t="shared" si="9"/>
        <v>-33.3333333333333</v>
      </c>
    </row>
    <row r="289" customHeight="1" spans="1:5">
      <c r="A289" s="113" t="s">
        <v>357</v>
      </c>
      <c r="B289" s="99">
        <v>0</v>
      </c>
      <c r="C289" s="99"/>
      <c r="D289" s="193">
        <f t="shared" si="8"/>
        <v>0</v>
      </c>
      <c r="E289" s="194"/>
    </row>
    <row r="290" customHeight="1" spans="1:5">
      <c r="A290" s="113" t="s">
        <v>358</v>
      </c>
      <c r="B290" s="99">
        <v>7403</v>
      </c>
      <c r="C290" s="99">
        <v>2365</v>
      </c>
      <c r="D290" s="193">
        <f t="shared" si="8"/>
        <v>-5038</v>
      </c>
      <c r="E290" s="194">
        <f t="shared" si="9"/>
        <v>-68.0534918276374</v>
      </c>
    </row>
    <row r="291" customHeight="1" spans="1:5">
      <c r="A291" s="113" t="s">
        <v>359</v>
      </c>
      <c r="B291" s="99">
        <v>1668</v>
      </c>
      <c r="C291" s="99">
        <v>1866</v>
      </c>
      <c r="D291" s="193">
        <f t="shared" si="8"/>
        <v>198</v>
      </c>
      <c r="E291" s="194">
        <f t="shared" si="9"/>
        <v>11.8705035971223</v>
      </c>
    </row>
    <row r="292" customHeight="1" spans="1:5">
      <c r="A292" s="113" t="s">
        <v>360</v>
      </c>
      <c r="B292" s="99">
        <v>0</v>
      </c>
      <c r="C292" s="99"/>
      <c r="D292" s="193">
        <f t="shared" si="8"/>
        <v>0</v>
      </c>
      <c r="E292" s="194"/>
    </row>
    <row r="293" customHeight="1" spans="1:5">
      <c r="A293" s="113" t="s">
        <v>361</v>
      </c>
      <c r="B293" s="99">
        <v>2</v>
      </c>
      <c r="C293" s="99">
        <v>2</v>
      </c>
      <c r="D293" s="193">
        <f t="shared" si="8"/>
        <v>0</v>
      </c>
      <c r="E293" s="194">
        <f t="shared" si="9"/>
        <v>0</v>
      </c>
    </row>
    <row r="294" customHeight="1" spans="1:5">
      <c r="A294" s="113" t="s">
        <v>362</v>
      </c>
      <c r="B294" s="99">
        <v>15</v>
      </c>
      <c r="C294" s="99">
        <v>15</v>
      </c>
      <c r="D294" s="193">
        <f t="shared" si="8"/>
        <v>0</v>
      </c>
      <c r="E294" s="194">
        <f t="shared" si="9"/>
        <v>0</v>
      </c>
    </row>
    <row r="295" customHeight="1" spans="1:5">
      <c r="A295" s="113" t="s">
        <v>363</v>
      </c>
      <c r="B295" s="99">
        <v>30</v>
      </c>
      <c r="C295" s="99">
        <v>318</v>
      </c>
      <c r="D295" s="193">
        <f t="shared" si="8"/>
        <v>288</v>
      </c>
      <c r="E295" s="194">
        <f t="shared" si="9"/>
        <v>960</v>
      </c>
    </row>
    <row r="296" customHeight="1" spans="1:5">
      <c r="A296" s="113" t="s">
        <v>364</v>
      </c>
      <c r="B296" s="99">
        <v>8</v>
      </c>
      <c r="C296" s="99">
        <v>8</v>
      </c>
      <c r="D296" s="193">
        <f t="shared" si="8"/>
        <v>0</v>
      </c>
      <c r="E296" s="194">
        <f t="shared" si="9"/>
        <v>0</v>
      </c>
    </row>
    <row r="297" customHeight="1" spans="1:5">
      <c r="A297" s="113" t="s">
        <v>365</v>
      </c>
      <c r="B297" s="99">
        <v>1025</v>
      </c>
      <c r="C297" s="99">
        <v>25</v>
      </c>
      <c r="D297" s="193">
        <f t="shared" si="8"/>
        <v>-1000</v>
      </c>
      <c r="E297" s="194">
        <f t="shared" si="9"/>
        <v>-97.5609756097561</v>
      </c>
    </row>
    <row r="298" customHeight="1" spans="1:5">
      <c r="A298" s="113" t="s">
        <v>366</v>
      </c>
      <c r="B298" s="99">
        <v>0</v>
      </c>
      <c r="C298" s="99"/>
      <c r="D298" s="193">
        <f t="shared" si="8"/>
        <v>0</v>
      </c>
      <c r="E298" s="194"/>
    </row>
    <row r="299" customHeight="1" spans="1:5">
      <c r="A299" s="113" t="s">
        <v>367</v>
      </c>
      <c r="B299" s="99">
        <v>4655</v>
      </c>
      <c r="C299" s="99">
        <v>100</v>
      </c>
      <c r="D299" s="193">
        <f t="shared" si="8"/>
        <v>-4555</v>
      </c>
      <c r="E299" s="194">
        <f t="shared" si="9"/>
        <v>-97.8517722878625</v>
      </c>
    </row>
    <row r="300" customHeight="1" spans="1:5">
      <c r="A300" s="113" t="s">
        <v>368</v>
      </c>
      <c r="B300" s="99">
        <v>0</v>
      </c>
      <c r="C300" s="99">
        <v>31</v>
      </c>
      <c r="D300" s="193">
        <f t="shared" si="8"/>
        <v>31</v>
      </c>
      <c r="E300" s="194"/>
    </row>
    <row r="301" customHeight="1" spans="1:5">
      <c r="A301" s="113" t="s">
        <v>369</v>
      </c>
      <c r="B301" s="99">
        <v>0</v>
      </c>
      <c r="C301" s="99"/>
      <c r="D301" s="193">
        <f t="shared" si="8"/>
        <v>0</v>
      </c>
      <c r="E301" s="194"/>
    </row>
    <row r="302" customHeight="1" spans="1:5">
      <c r="A302" s="113" t="s">
        <v>370</v>
      </c>
      <c r="B302" s="99">
        <v>0</v>
      </c>
      <c r="C302" s="99"/>
      <c r="D302" s="193">
        <f t="shared" si="8"/>
        <v>0</v>
      </c>
      <c r="E302" s="194"/>
    </row>
    <row r="303" customHeight="1" spans="1:5">
      <c r="A303" s="113" t="s">
        <v>371</v>
      </c>
      <c r="B303" s="99">
        <v>7384</v>
      </c>
      <c r="C303" s="99">
        <v>314</v>
      </c>
      <c r="D303" s="193">
        <f t="shared" si="8"/>
        <v>-7070</v>
      </c>
      <c r="E303" s="194">
        <f t="shared" si="9"/>
        <v>-95.7475622968581</v>
      </c>
    </row>
    <row r="304" customHeight="1" spans="1:5">
      <c r="A304" s="113" t="s">
        <v>372</v>
      </c>
      <c r="B304" s="99">
        <v>0</v>
      </c>
      <c r="C304" s="99"/>
      <c r="D304" s="193">
        <f t="shared" si="8"/>
        <v>0</v>
      </c>
      <c r="E304" s="194"/>
    </row>
    <row r="305" customHeight="1" spans="1:5">
      <c r="A305" s="113" t="s">
        <v>373</v>
      </c>
      <c r="B305" s="99">
        <v>0</v>
      </c>
      <c r="C305" s="99"/>
      <c r="D305" s="193">
        <f t="shared" si="8"/>
        <v>0</v>
      </c>
      <c r="E305" s="194"/>
    </row>
    <row r="306" customHeight="1" spans="1:5">
      <c r="A306" s="113" t="s">
        <v>374</v>
      </c>
      <c r="B306" s="99">
        <v>2037</v>
      </c>
      <c r="C306" s="99"/>
      <c r="D306" s="193">
        <f t="shared" si="8"/>
        <v>-2037</v>
      </c>
      <c r="E306" s="194"/>
    </row>
    <row r="307" customHeight="1" spans="1:5">
      <c r="A307" s="113" t="s">
        <v>375</v>
      </c>
      <c r="B307" s="99">
        <v>0</v>
      </c>
      <c r="C307" s="99"/>
      <c r="D307" s="193">
        <f t="shared" si="8"/>
        <v>0</v>
      </c>
      <c r="E307" s="194"/>
    </row>
    <row r="308" customHeight="1" spans="1:5">
      <c r="A308" s="113" t="s">
        <v>376</v>
      </c>
      <c r="B308" s="99">
        <v>0</v>
      </c>
      <c r="C308" s="99"/>
      <c r="D308" s="193">
        <f t="shared" si="8"/>
        <v>0</v>
      </c>
      <c r="E308" s="194"/>
    </row>
    <row r="309" customHeight="1" spans="1:5">
      <c r="A309" s="113" t="s">
        <v>377</v>
      </c>
      <c r="B309" s="99">
        <v>220</v>
      </c>
      <c r="C309" s="99">
        <v>223</v>
      </c>
      <c r="D309" s="193">
        <f t="shared" si="8"/>
        <v>3</v>
      </c>
      <c r="E309" s="194">
        <f t="shared" si="9"/>
        <v>1.36363636363636</v>
      </c>
    </row>
    <row r="310" customHeight="1" spans="1:5">
      <c r="A310" s="113" t="s">
        <v>378</v>
      </c>
      <c r="B310" s="99">
        <v>5127</v>
      </c>
      <c r="C310" s="99">
        <v>91</v>
      </c>
      <c r="D310" s="193">
        <f t="shared" si="8"/>
        <v>-5036</v>
      </c>
      <c r="E310" s="194">
        <f t="shared" si="9"/>
        <v>-98.2250828944802</v>
      </c>
    </row>
    <row r="311" customHeight="1" spans="1:5">
      <c r="A311" s="113" t="s">
        <v>379</v>
      </c>
      <c r="B311" s="99"/>
      <c r="C311" s="99">
        <v>0</v>
      </c>
      <c r="D311" s="193">
        <f t="shared" si="8"/>
        <v>0</v>
      </c>
      <c r="E311" s="194"/>
    </row>
    <row r="312" customHeight="1" spans="1:5">
      <c r="A312" s="113" t="s">
        <v>380</v>
      </c>
      <c r="B312" s="99"/>
      <c r="C312" s="99"/>
      <c r="D312" s="193">
        <f t="shared" si="8"/>
        <v>0</v>
      </c>
      <c r="E312" s="194"/>
    </row>
    <row r="313" customHeight="1" spans="1:5">
      <c r="A313" s="113" t="s">
        <v>381</v>
      </c>
      <c r="B313" s="99"/>
      <c r="C313" s="99"/>
      <c r="D313" s="193">
        <f t="shared" si="8"/>
        <v>0</v>
      </c>
      <c r="E313" s="194"/>
    </row>
    <row r="314" customHeight="1" spans="1:5">
      <c r="A314" s="113" t="s">
        <v>382</v>
      </c>
      <c r="B314" s="99">
        <v>3073</v>
      </c>
      <c r="C314" s="99">
        <v>2683</v>
      </c>
      <c r="D314" s="193">
        <f t="shared" si="8"/>
        <v>-390</v>
      </c>
      <c r="E314" s="194">
        <f t="shared" si="9"/>
        <v>-12.6911812561015</v>
      </c>
    </row>
    <row r="315" customHeight="1" spans="1:5">
      <c r="A315" s="113" t="s">
        <v>383</v>
      </c>
      <c r="B315" s="99">
        <v>15</v>
      </c>
      <c r="C315" s="99">
        <v>15</v>
      </c>
      <c r="D315" s="193">
        <f t="shared" si="8"/>
        <v>0</v>
      </c>
      <c r="E315" s="194">
        <f t="shared" si="9"/>
        <v>0</v>
      </c>
    </row>
    <row r="316" customHeight="1" spans="1:5">
      <c r="A316" s="113" t="s">
        <v>384</v>
      </c>
      <c r="B316" s="99">
        <v>3058</v>
      </c>
      <c r="C316" s="99">
        <v>2668</v>
      </c>
      <c r="D316" s="193">
        <f t="shared" si="8"/>
        <v>-390</v>
      </c>
      <c r="E316" s="194">
        <f t="shared" si="9"/>
        <v>-12.753433616743</v>
      </c>
    </row>
    <row r="317" customHeight="1" spans="1:5">
      <c r="A317" s="113" t="s">
        <v>385</v>
      </c>
      <c r="B317" s="99">
        <v>0</v>
      </c>
      <c r="C317" s="99"/>
      <c r="D317" s="193">
        <f t="shared" si="8"/>
        <v>0</v>
      </c>
      <c r="E317" s="194"/>
    </row>
    <row r="318" customHeight="1" spans="1:5">
      <c r="A318" s="113" t="s">
        <v>386</v>
      </c>
      <c r="B318" s="99">
        <v>0</v>
      </c>
      <c r="C318" s="99">
        <v>0</v>
      </c>
      <c r="D318" s="193">
        <f t="shared" si="8"/>
        <v>0</v>
      </c>
      <c r="E318" s="194"/>
    </row>
    <row r="319" customHeight="1" spans="1:5">
      <c r="A319" s="113" t="s">
        <v>387</v>
      </c>
      <c r="B319" s="99">
        <v>0</v>
      </c>
      <c r="C319" s="99"/>
      <c r="D319" s="193">
        <f t="shared" si="8"/>
        <v>0</v>
      </c>
      <c r="E319" s="194"/>
    </row>
    <row r="320" customHeight="1" spans="1:5">
      <c r="A320" s="113" t="s">
        <v>388</v>
      </c>
      <c r="B320" s="99">
        <v>0</v>
      </c>
      <c r="C320" s="99">
        <v>0</v>
      </c>
      <c r="D320" s="193">
        <f t="shared" si="8"/>
        <v>0</v>
      </c>
      <c r="E320" s="194"/>
    </row>
    <row r="321" customHeight="1" spans="1:5">
      <c r="A321" s="113" t="s">
        <v>389</v>
      </c>
      <c r="B321" s="99">
        <v>0</v>
      </c>
      <c r="C321" s="99"/>
      <c r="D321" s="193">
        <f t="shared" si="8"/>
        <v>0</v>
      </c>
      <c r="E321" s="194"/>
    </row>
    <row r="322" customHeight="1" spans="1:5">
      <c r="A322" s="198" t="s">
        <v>390</v>
      </c>
      <c r="B322" s="98">
        <f>SUM(B323,B329)</f>
        <v>1486</v>
      </c>
      <c r="C322" s="98">
        <f>SUM(C323,C329)</f>
        <v>1494</v>
      </c>
      <c r="D322" s="193">
        <f t="shared" si="8"/>
        <v>8</v>
      </c>
      <c r="E322" s="194">
        <f t="shared" si="9"/>
        <v>0.53835800807537</v>
      </c>
    </row>
    <row r="323" customHeight="1" spans="1:5">
      <c r="A323" s="113" t="s">
        <v>391</v>
      </c>
      <c r="B323" s="99">
        <v>1486</v>
      </c>
      <c r="C323" s="99">
        <v>1443</v>
      </c>
      <c r="D323" s="193">
        <f t="shared" si="8"/>
        <v>-43</v>
      </c>
      <c r="E323" s="194">
        <f t="shared" si="9"/>
        <v>-2.89367429340511</v>
      </c>
    </row>
    <row r="324" customHeight="1" spans="1:5">
      <c r="A324" s="113" t="s">
        <v>325</v>
      </c>
      <c r="B324" s="99">
        <v>243</v>
      </c>
      <c r="C324" s="99">
        <v>273</v>
      </c>
      <c r="D324" s="193">
        <f t="shared" si="8"/>
        <v>30</v>
      </c>
      <c r="E324" s="194">
        <f t="shared" si="9"/>
        <v>12.3456790123457</v>
      </c>
    </row>
    <row r="325" customHeight="1" spans="1:5">
      <c r="A325" s="113" t="s">
        <v>392</v>
      </c>
      <c r="B325" s="99">
        <v>860</v>
      </c>
      <c r="C325" s="99">
        <v>407</v>
      </c>
      <c r="D325" s="193">
        <f t="shared" si="8"/>
        <v>-453</v>
      </c>
      <c r="E325" s="194">
        <f t="shared" si="9"/>
        <v>-52.6744186046512</v>
      </c>
    </row>
    <row r="326" customHeight="1" spans="1:5">
      <c r="A326" s="113" t="s">
        <v>393</v>
      </c>
      <c r="B326" s="99">
        <v>341</v>
      </c>
      <c r="C326" s="99">
        <v>700</v>
      </c>
      <c r="D326" s="193">
        <f t="shared" si="8"/>
        <v>359</v>
      </c>
      <c r="E326" s="194">
        <f t="shared" si="9"/>
        <v>105.278592375367</v>
      </c>
    </row>
    <row r="327" customHeight="1" spans="1:5">
      <c r="A327" s="113" t="s">
        <v>394</v>
      </c>
      <c r="B327" s="99">
        <v>8</v>
      </c>
      <c r="C327" s="99">
        <v>8</v>
      </c>
      <c r="D327" s="193">
        <f t="shared" si="8"/>
        <v>0</v>
      </c>
      <c r="E327" s="194">
        <f t="shared" si="9"/>
        <v>0</v>
      </c>
    </row>
    <row r="328" customHeight="1" spans="1:5">
      <c r="A328" s="113" t="s">
        <v>395</v>
      </c>
      <c r="B328" s="99">
        <v>36</v>
      </c>
      <c r="C328" s="99">
        <v>55</v>
      </c>
      <c r="D328" s="193">
        <f t="shared" si="8"/>
        <v>19</v>
      </c>
      <c r="E328" s="194">
        <f t="shared" si="9"/>
        <v>52.7777777777778</v>
      </c>
    </row>
    <row r="329" customHeight="1" spans="1:5">
      <c r="A329" s="113" t="s">
        <v>396</v>
      </c>
      <c r="B329" s="99"/>
      <c r="C329" s="99">
        <v>51</v>
      </c>
      <c r="D329" s="193">
        <f t="shared" si="8"/>
        <v>51</v>
      </c>
      <c r="E329" s="194"/>
    </row>
    <row r="330" customHeight="1" spans="1:5">
      <c r="A330" s="113" t="s">
        <v>397</v>
      </c>
      <c r="B330" s="99"/>
      <c r="C330" s="99">
        <v>51</v>
      </c>
      <c r="D330" s="193">
        <f t="shared" si="8"/>
        <v>51</v>
      </c>
      <c r="E330" s="194"/>
    </row>
    <row r="331" customHeight="1" spans="1:5">
      <c r="A331" s="113" t="s">
        <v>398</v>
      </c>
      <c r="B331" s="99"/>
      <c r="C331" s="99"/>
      <c r="D331" s="193">
        <f t="shared" ref="D331:D371" si="10">C331-B331</f>
        <v>0</v>
      </c>
      <c r="E331" s="194"/>
    </row>
    <row r="332" customHeight="1" spans="1:5">
      <c r="A332" s="113" t="s">
        <v>399</v>
      </c>
      <c r="B332" s="99"/>
      <c r="C332" s="99"/>
      <c r="D332" s="193">
        <f t="shared" si="10"/>
        <v>0</v>
      </c>
      <c r="E332" s="194"/>
    </row>
    <row r="333" customHeight="1" spans="1:5">
      <c r="A333" s="198" t="s">
        <v>400</v>
      </c>
      <c r="B333" s="99"/>
      <c r="C333" s="98">
        <v>0</v>
      </c>
      <c r="D333" s="193">
        <f t="shared" si="10"/>
        <v>0</v>
      </c>
      <c r="E333" s="194"/>
    </row>
    <row r="334" customHeight="1" spans="1:5">
      <c r="A334" s="113" t="s">
        <v>401</v>
      </c>
      <c r="B334" s="99"/>
      <c r="C334" s="99">
        <v>0</v>
      </c>
      <c r="D334" s="193">
        <f t="shared" si="10"/>
        <v>0</v>
      </c>
      <c r="E334" s="194"/>
    </row>
    <row r="335" customHeight="1" spans="1:5">
      <c r="A335" s="113" t="s">
        <v>402</v>
      </c>
      <c r="B335" s="99"/>
      <c r="C335" s="99"/>
      <c r="D335" s="193">
        <f t="shared" si="10"/>
        <v>0</v>
      </c>
      <c r="E335" s="194"/>
    </row>
    <row r="336" customHeight="1" spans="1:5">
      <c r="A336" s="113" t="s">
        <v>403</v>
      </c>
      <c r="B336" s="99"/>
      <c r="C336" s="99"/>
      <c r="D336" s="193">
        <f t="shared" si="10"/>
        <v>0</v>
      </c>
      <c r="E336" s="194"/>
    </row>
    <row r="337" customHeight="1" spans="1:5">
      <c r="A337" s="113" t="s">
        <v>404</v>
      </c>
      <c r="B337" s="99"/>
      <c r="C337" s="99">
        <v>0</v>
      </c>
      <c r="D337" s="193">
        <f t="shared" si="10"/>
        <v>0</v>
      </c>
      <c r="E337" s="194"/>
    </row>
    <row r="338" customHeight="1" spans="1:5">
      <c r="A338" s="113" t="s">
        <v>405</v>
      </c>
      <c r="B338" s="99"/>
      <c r="C338" s="99"/>
      <c r="D338" s="193">
        <f t="shared" si="10"/>
        <v>0</v>
      </c>
      <c r="E338" s="194"/>
    </row>
    <row r="339" customHeight="1" spans="1:5">
      <c r="A339" s="113" t="s">
        <v>406</v>
      </c>
      <c r="B339" s="99"/>
      <c r="C339" s="99">
        <v>0</v>
      </c>
      <c r="D339" s="193">
        <f t="shared" si="10"/>
        <v>0</v>
      </c>
      <c r="E339" s="194"/>
    </row>
    <row r="340" customHeight="1" spans="1:5">
      <c r="A340" s="113" t="s">
        <v>407</v>
      </c>
      <c r="B340" s="99"/>
      <c r="C340" s="99"/>
      <c r="D340" s="193">
        <f t="shared" si="10"/>
        <v>0</v>
      </c>
      <c r="E340" s="194"/>
    </row>
    <row r="341" customHeight="1" spans="1:5">
      <c r="A341" s="198" t="s">
        <v>408</v>
      </c>
      <c r="B341" s="98">
        <f>SUM(B342,B344,B346)</f>
        <v>349</v>
      </c>
      <c r="C341" s="98">
        <f>SUM(C342,C344,C346)</f>
        <v>220</v>
      </c>
      <c r="D341" s="193">
        <f t="shared" si="10"/>
        <v>-129</v>
      </c>
      <c r="E341" s="194">
        <f t="shared" ref="E341:E371" si="11">D341/B341*100</f>
        <v>-36.9627507163324</v>
      </c>
    </row>
    <row r="342" customHeight="1" spans="1:5">
      <c r="A342" s="113" t="s">
        <v>409</v>
      </c>
      <c r="B342" s="99">
        <v>0</v>
      </c>
      <c r="C342" s="99">
        <v>0</v>
      </c>
      <c r="D342" s="193">
        <f t="shared" si="10"/>
        <v>0</v>
      </c>
      <c r="E342" s="194"/>
    </row>
    <row r="343" customHeight="1" spans="1:5">
      <c r="A343" s="113" t="s">
        <v>410</v>
      </c>
      <c r="B343" s="99"/>
      <c r="C343" s="99"/>
      <c r="D343" s="193">
        <f t="shared" si="10"/>
        <v>0</v>
      </c>
      <c r="E343" s="194"/>
    </row>
    <row r="344" customHeight="1" spans="1:5">
      <c r="A344" s="113" t="s">
        <v>411</v>
      </c>
      <c r="B344" s="99">
        <v>349</v>
      </c>
      <c r="C344" s="99">
        <v>220</v>
      </c>
      <c r="D344" s="193">
        <f t="shared" si="10"/>
        <v>-129</v>
      </c>
      <c r="E344" s="194">
        <f t="shared" si="11"/>
        <v>-36.9627507163324</v>
      </c>
    </row>
    <row r="345" customHeight="1" spans="1:5">
      <c r="A345" s="113" t="s">
        <v>412</v>
      </c>
      <c r="B345" s="99">
        <v>349</v>
      </c>
      <c r="C345" s="99">
        <v>220</v>
      </c>
      <c r="D345" s="193">
        <f t="shared" si="10"/>
        <v>-129</v>
      </c>
      <c r="E345" s="194">
        <f t="shared" si="11"/>
        <v>-36.9627507163324</v>
      </c>
    </row>
    <row r="346" customHeight="1" spans="1:5">
      <c r="A346" s="113" t="s">
        <v>413</v>
      </c>
      <c r="B346" s="99"/>
      <c r="C346" s="99"/>
      <c r="D346" s="193">
        <f t="shared" si="10"/>
        <v>0</v>
      </c>
      <c r="E346" s="194"/>
    </row>
    <row r="347" customHeight="1" spans="1:5">
      <c r="A347" s="113" t="s">
        <v>414</v>
      </c>
      <c r="B347" s="99"/>
      <c r="C347" s="99"/>
      <c r="D347" s="193">
        <f t="shared" si="10"/>
        <v>0</v>
      </c>
      <c r="E347" s="194"/>
    </row>
    <row r="348" customHeight="1" spans="1:5">
      <c r="A348" s="198" t="s">
        <v>415</v>
      </c>
      <c r="B348" s="98">
        <f>SUM(B349,B352,B354)</f>
        <v>577</v>
      </c>
      <c r="C348" s="98">
        <f>SUM(C349,C352,C354)</f>
        <v>832</v>
      </c>
      <c r="D348" s="193">
        <f t="shared" si="10"/>
        <v>255</v>
      </c>
      <c r="E348" s="194">
        <f t="shared" si="11"/>
        <v>44.1941074523397</v>
      </c>
    </row>
    <row r="349" customHeight="1" spans="1:5">
      <c r="A349" s="113" t="s">
        <v>416</v>
      </c>
      <c r="B349" s="99">
        <v>517</v>
      </c>
      <c r="C349" s="99">
        <v>756</v>
      </c>
      <c r="D349" s="193">
        <f t="shared" si="10"/>
        <v>239</v>
      </c>
      <c r="E349" s="194">
        <f t="shared" si="11"/>
        <v>46.2282398452611</v>
      </c>
    </row>
    <row r="350" customHeight="1" spans="1:5">
      <c r="A350" s="113" t="s">
        <v>325</v>
      </c>
      <c r="B350" s="99">
        <v>517</v>
      </c>
      <c r="C350" s="99">
        <v>756</v>
      </c>
      <c r="D350" s="193">
        <f t="shared" si="10"/>
        <v>239</v>
      </c>
      <c r="E350" s="194">
        <f t="shared" si="11"/>
        <v>46.2282398452611</v>
      </c>
    </row>
    <row r="351" customHeight="1" spans="1:5">
      <c r="A351" s="113" t="s">
        <v>417</v>
      </c>
      <c r="B351" s="99"/>
      <c r="C351" s="99"/>
      <c r="D351" s="193">
        <f t="shared" si="10"/>
        <v>0</v>
      </c>
      <c r="E351" s="194"/>
    </row>
    <row r="352" customHeight="1" spans="1:5">
      <c r="A352" s="113" t="s">
        <v>418</v>
      </c>
      <c r="B352" s="99">
        <v>40</v>
      </c>
      <c r="C352" s="99">
        <v>56</v>
      </c>
      <c r="D352" s="193">
        <f t="shared" si="10"/>
        <v>16</v>
      </c>
      <c r="E352" s="194">
        <f t="shared" si="11"/>
        <v>40</v>
      </c>
    </row>
    <row r="353" customHeight="1" spans="1:5">
      <c r="A353" s="113" t="s">
        <v>419</v>
      </c>
      <c r="B353" s="99">
        <v>40</v>
      </c>
      <c r="C353" s="99">
        <v>56</v>
      </c>
      <c r="D353" s="193">
        <f t="shared" si="10"/>
        <v>16</v>
      </c>
      <c r="E353" s="194">
        <f t="shared" si="11"/>
        <v>40</v>
      </c>
    </row>
    <row r="354" customHeight="1" spans="1:5">
      <c r="A354" s="113" t="s">
        <v>420</v>
      </c>
      <c r="B354" s="99">
        <v>20</v>
      </c>
      <c r="C354" s="99">
        <v>20</v>
      </c>
      <c r="D354" s="193">
        <f t="shared" si="10"/>
        <v>0</v>
      </c>
      <c r="E354" s="194">
        <f t="shared" si="11"/>
        <v>0</v>
      </c>
    </row>
    <row r="355" customHeight="1" spans="1:5">
      <c r="A355" s="113" t="s">
        <v>325</v>
      </c>
      <c r="B355" s="99">
        <v>20</v>
      </c>
      <c r="C355" s="99">
        <v>20</v>
      </c>
      <c r="D355" s="193">
        <f t="shared" si="10"/>
        <v>0</v>
      </c>
      <c r="E355" s="194">
        <f t="shared" si="11"/>
        <v>0</v>
      </c>
    </row>
    <row r="356" customHeight="1" spans="1:5">
      <c r="A356" s="113" t="s">
        <v>421</v>
      </c>
      <c r="B356" s="99"/>
      <c r="C356" s="99"/>
      <c r="D356" s="193">
        <f t="shared" si="10"/>
        <v>0</v>
      </c>
      <c r="E356" s="194"/>
    </row>
    <row r="357" customHeight="1" spans="1:5">
      <c r="A357" s="198" t="s">
        <v>78</v>
      </c>
      <c r="B357" s="98">
        <f>SUM(B358,B364)</f>
        <v>5668</v>
      </c>
      <c r="C357" s="98">
        <f>SUM(C358,C364)</f>
        <v>3907</v>
      </c>
      <c r="D357" s="193">
        <f t="shared" si="10"/>
        <v>-1761</v>
      </c>
      <c r="E357" s="194">
        <f t="shared" si="11"/>
        <v>-31.0691601976006</v>
      </c>
    </row>
    <row r="358" customHeight="1" spans="1:5">
      <c r="A358" s="113" t="s">
        <v>422</v>
      </c>
      <c r="B358" s="99">
        <v>4168</v>
      </c>
      <c r="C358" s="99">
        <v>3907</v>
      </c>
      <c r="D358" s="193">
        <f t="shared" si="10"/>
        <v>-261</v>
      </c>
      <c r="E358" s="194">
        <f t="shared" si="11"/>
        <v>-6.26199616122841</v>
      </c>
    </row>
    <row r="359" customHeight="1" spans="1:5">
      <c r="A359" s="113" t="s">
        <v>423</v>
      </c>
      <c r="B359" s="99"/>
      <c r="C359" s="99"/>
      <c r="D359" s="193">
        <f t="shared" si="10"/>
        <v>0</v>
      </c>
      <c r="E359" s="194"/>
    </row>
    <row r="360" customHeight="1" spans="1:5">
      <c r="A360" s="113" t="s">
        <v>424</v>
      </c>
      <c r="B360" s="99">
        <v>2466</v>
      </c>
      <c r="C360" s="99"/>
      <c r="D360" s="193">
        <f t="shared" si="10"/>
        <v>-2466</v>
      </c>
      <c r="E360" s="194">
        <f t="shared" si="11"/>
        <v>-100</v>
      </c>
    </row>
    <row r="361" customHeight="1" spans="1:5">
      <c r="A361" s="113" t="s">
        <v>425</v>
      </c>
      <c r="B361" s="99">
        <v>200</v>
      </c>
      <c r="C361" s="99"/>
      <c r="D361" s="193">
        <f t="shared" si="10"/>
        <v>-200</v>
      </c>
      <c r="E361" s="194">
        <f t="shared" si="11"/>
        <v>-100</v>
      </c>
    </row>
    <row r="362" customHeight="1" spans="1:5">
      <c r="A362" s="113" t="s">
        <v>426</v>
      </c>
      <c r="B362" s="99"/>
      <c r="C362" s="99">
        <v>3907</v>
      </c>
      <c r="D362" s="193">
        <f t="shared" si="10"/>
        <v>3907</v>
      </c>
      <c r="E362" s="194"/>
    </row>
    <row r="363" customHeight="1" spans="1:5">
      <c r="A363" s="99" t="s">
        <v>427</v>
      </c>
      <c r="B363" s="99">
        <v>1502</v>
      </c>
      <c r="C363" s="99"/>
      <c r="D363" s="193">
        <f t="shared" si="10"/>
        <v>-1502</v>
      </c>
      <c r="E363" s="194">
        <f t="shared" si="11"/>
        <v>-100</v>
      </c>
    </row>
    <row r="364" customHeight="1" spans="1:5">
      <c r="A364" s="113" t="s">
        <v>428</v>
      </c>
      <c r="B364" s="99">
        <v>1500</v>
      </c>
      <c r="C364" s="99"/>
      <c r="D364" s="193">
        <f t="shared" si="10"/>
        <v>-1500</v>
      </c>
      <c r="E364" s="194">
        <f t="shared" si="11"/>
        <v>-100</v>
      </c>
    </row>
    <row r="365" customHeight="1" spans="1:5">
      <c r="A365" s="113" t="s">
        <v>429</v>
      </c>
      <c r="B365" s="99">
        <v>1500</v>
      </c>
      <c r="C365" s="99"/>
      <c r="D365" s="193">
        <f t="shared" si="10"/>
        <v>-1500</v>
      </c>
      <c r="E365" s="194">
        <f t="shared" si="11"/>
        <v>-100</v>
      </c>
    </row>
    <row r="366" customHeight="1" spans="1:5">
      <c r="A366" s="198" t="s">
        <v>430</v>
      </c>
      <c r="B366" s="98"/>
      <c r="C366" s="98"/>
      <c r="D366" s="193">
        <f t="shared" si="10"/>
        <v>0</v>
      </c>
      <c r="E366" s="194"/>
    </row>
    <row r="367" customHeight="1" spans="1:5">
      <c r="A367" s="113" t="s">
        <v>431</v>
      </c>
      <c r="B367" s="99"/>
      <c r="C367" s="99"/>
      <c r="D367" s="193">
        <f t="shared" si="10"/>
        <v>0</v>
      </c>
      <c r="E367" s="194"/>
    </row>
    <row r="368" customHeight="1" spans="1:5">
      <c r="A368" s="113" t="s">
        <v>432</v>
      </c>
      <c r="B368" s="99"/>
      <c r="C368" s="99"/>
      <c r="D368" s="193">
        <f t="shared" si="10"/>
        <v>0</v>
      </c>
      <c r="E368" s="194"/>
    </row>
    <row r="369" customHeight="1" spans="1:5">
      <c r="A369" s="198" t="s">
        <v>83</v>
      </c>
      <c r="B369" s="98">
        <v>10360</v>
      </c>
      <c r="C369" s="98">
        <v>5668</v>
      </c>
      <c r="D369" s="193">
        <f t="shared" si="10"/>
        <v>-4692</v>
      </c>
      <c r="E369" s="194">
        <f t="shared" si="11"/>
        <v>-45.2895752895753</v>
      </c>
    </row>
    <row r="370" customHeight="1" spans="1:5">
      <c r="A370" s="113" t="s">
        <v>433</v>
      </c>
      <c r="B370" s="99">
        <v>10360</v>
      </c>
      <c r="C370" s="99">
        <v>5668</v>
      </c>
      <c r="D370" s="193">
        <f t="shared" si="10"/>
        <v>-4692</v>
      </c>
      <c r="E370" s="194">
        <f t="shared" si="11"/>
        <v>-45.2895752895753</v>
      </c>
    </row>
    <row r="371" customHeight="1" spans="1:5">
      <c r="A371" s="199" t="s">
        <v>434</v>
      </c>
      <c r="B371" s="200">
        <f>SUM(B7,B64,B82,B104,B113,B129,B191,B229,B255,B265,B322,B333,B341,B348,B357,B366,B369)</f>
        <v>183913</v>
      </c>
      <c r="C371" s="200">
        <f>SUM(C7,C64,C82,C104,C113,C129,C191,C229,C255,C265,C322,C333,C341,C348,C357,C366,C369)</f>
        <v>173012</v>
      </c>
      <c r="D371" s="193">
        <f t="shared" si="10"/>
        <v>-10901</v>
      </c>
      <c r="E371" s="194">
        <f t="shared" si="11"/>
        <v>-5.92725908445841</v>
      </c>
    </row>
  </sheetData>
  <mergeCells count="3">
    <mergeCell ref="D2:E2"/>
    <mergeCell ref="D5:E5"/>
    <mergeCell ref="A3:E4"/>
  </mergeCells>
  <printOptions horizontalCentered="1"/>
  <pageMargins left="0.550694444444444" right="0.550694444444444" top="0.708333333333333" bottom="0.708333333333333" header="0.393055555555556" footer="0.393055555555556"/>
  <pageSetup paperSize="9" firstPageNumber="3" fitToWidth="0" fitToHeight="0" orientation="portrait" useFirstPageNumber="1" horizontalDpi="600" vertic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showZeros="0" zoomScalePageLayoutView="0" workbookViewId="0">
      <pane ySplit="4" topLeftCell="A5" activePane="bottomLeft" state="frozen"/>
      <selection/>
      <selection pane="bottomLeft" activeCell="P9" sqref="P9"/>
    </sheetView>
  </sheetViews>
  <sheetFormatPr defaultColWidth="9" defaultRowHeight="15.6"/>
  <cols>
    <col min="1" max="1" width="26.625" style="160" customWidth="1"/>
    <col min="2" max="2" width="12.25" style="160" customWidth="1"/>
    <col min="3" max="3" width="9.375" style="160" customWidth="1"/>
    <col min="4" max="4" width="10" style="160" customWidth="1"/>
    <col min="5" max="5" width="12.875" style="160" customWidth="1"/>
    <col min="6" max="6" width="11.625" style="160" customWidth="1"/>
    <col min="7" max="7" width="8.25" style="160" customWidth="1"/>
    <col min="8" max="8" width="7.625" style="160" customWidth="1"/>
    <col min="9" max="9" width="12.375" style="160" customWidth="1"/>
    <col min="10" max="10" width="9.375" style="160" customWidth="1"/>
    <col min="11" max="11" width="8.625" style="160" customWidth="1"/>
    <col min="12" max="12" width="8.75" style="160" customWidth="1"/>
    <col min="13" max="16384" width="9" style="160" customWidth="1"/>
  </cols>
  <sheetData>
    <row r="1" ht="13.5" customHeight="1" spans="10:11">
      <c r="J1" s="170" t="s">
        <v>435</v>
      </c>
      <c r="K1" s="170"/>
    </row>
    <row r="2" ht="21" customHeight="1" spans="1:11">
      <c r="A2" s="161" t="s">
        <v>436</v>
      </c>
      <c r="B2" s="161"/>
      <c r="C2" s="161"/>
      <c r="D2" s="161"/>
      <c r="E2" s="161"/>
      <c r="F2" s="161"/>
      <c r="G2" s="161"/>
      <c r="H2" s="161"/>
      <c r="I2" s="161"/>
      <c r="J2" s="161"/>
      <c r="K2" s="161"/>
    </row>
    <row r="3" ht="16.5" customHeight="1" spans="1:11">
      <c r="A3" s="162"/>
      <c r="B3" s="162"/>
      <c r="C3" s="163"/>
      <c r="D3" s="163"/>
      <c r="E3" s="162"/>
      <c r="F3" s="162"/>
      <c r="G3" s="162"/>
      <c r="H3" s="162"/>
      <c r="I3" s="162"/>
      <c r="J3" s="171" t="s">
        <v>437</v>
      </c>
      <c r="K3" s="172"/>
    </row>
    <row r="4" ht="37.5" customHeight="1" spans="1:11">
      <c r="A4" s="164" t="s">
        <v>438</v>
      </c>
      <c r="B4" s="164" t="s">
        <v>439</v>
      </c>
      <c r="C4" s="165" t="s">
        <v>440</v>
      </c>
      <c r="D4" s="165" t="s">
        <v>441</v>
      </c>
      <c r="E4" s="165" t="s">
        <v>442</v>
      </c>
      <c r="F4" s="165" t="s">
        <v>443</v>
      </c>
      <c r="G4" s="165" t="s">
        <v>85</v>
      </c>
      <c r="H4" s="165" t="s">
        <v>444</v>
      </c>
      <c r="I4" s="165" t="s">
        <v>445</v>
      </c>
      <c r="J4" s="165" t="s">
        <v>446</v>
      </c>
      <c r="K4" s="165" t="s">
        <v>447</v>
      </c>
    </row>
    <row r="5" spans="1:11">
      <c r="A5" s="99" t="s">
        <v>448</v>
      </c>
      <c r="B5" s="99">
        <f>SUM(C5:K5)</f>
        <v>21557</v>
      </c>
      <c r="C5" s="99">
        <v>16608</v>
      </c>
      <c r="D5" s="99">
        <v>4929</v>
      </c>
      <c r="E5" s="99"/>
      <c r="F5" s="99"/>
      <c r="G5" s="99"/>
      <c r="H5" s="99"/>
      <c r="I5" s="99"/>
      <c r="J5" s="99"/>
      <c r="K5" s="99">
        <v>20</v>
      </c>
    </row>
    <row r="6" spans="1:11">
      <c r="A6" s="99" t="s">
        <v>449</v>
      </c>
      <c r="B6" s="99">
        <f t="shared" ref="B6:B28" si="0">SUM(C6:K6)</f>
        <v>0</v>
      </c>
      <c r="C6" s="99"/>
      <c r="D6" s="99"/>
      <c r="E6" s="99"/>
      <c r="F6" s="99"/>
      <c r="G6" s="99"/>
      <c r="H6" s="99"/>
      <c r="I6" s="99"/>
      <c r="J6" s="99"/>
      <c r="K6" s="99"/>
    </row>
    <row r="7" spans="1:11">
      <c r="A7" s="99" t="s">
        <v>450</v>
      </c>
      <c r="B7" s="99">
        <f t="shared" si="0"/>
        <v>0</v>
      </c>
      <c r="C7" s="99"/>
      <c r="D7" s="99"/>
      <c r="E7" s="99"/>
      <c r="F7" s="99"/>
      <c r="G7" s="99"/>
      <c r="H7" s="99"/>
      <c r="I7" s="99"/>
      <c r="J7" s="99"/>
      <c r="K7" s="99"/>
    </row>
    <row r="8" spans="1:11">
      <c r="A8" s="99" t="s">
        <v>143</v>
      </c>
      <c r="B8" s="99">
        <f t="shared" si="0"/>
        <v>5494</v>
      </c>
      <c r="C8" s="99">
        <v>3592</v>
      </c>
      <c r="D8" s="99">
        <v>1092</v>
      </c>
      <c r="E8" s="99"/>
      <c r="F8" s="99"/>
      <c r="G8" s="99">
        <v>810</v>
      </c>
      <c r="H8" s="99"/>
      <c r="I8" s="99"/>
      <c r="J8" s="99"/>
      <c r="K8" s="99"/>
    </row>
    <row r="9" spans="1:11">
      <c r="A9" s="99" t="s">
        <v>157</v>
      </c>
      <c r="B9" s="99">
        <f t="shared" si="0"/>
        <v>62716</v>
      </c>
      <c r="C9" s="99">
        <v>52572</v>
      </c>
      <c r="D9" s="99">
        <v>2867</v>
      </c>
      <c r="E9" s="99"/>
      <c r="F9" s="99"/>
      <c r="G9" s="99">
        <v>6707</v>
      </c>
      <c r="H9" s="99"/>
      <c r="I9" s="99"/>
      <c r="J9" s="99"/>
      <c r="K9" s="99">
        <v>570</v>
      </c>
    </row>
    <row r="10" spans="1:11">
      <c r="A10" s="99" t="s">
        <v>177</v>
      </c>
      <c r="B10" s="99">
        <f t="shared" si="0"/>
        <v>216</v>
      </c>
      <c r="C10" s="99">
        <v>175</v>
      </c>
      <c r="D10" s="99">
        <v>41</v>
      </c>
      <c r="E10" s="99"/>
      <c r="F10" s="99"/>
      <c r="G10" s="99"/>
      <c r="H10" s="99"/>
      <c r="I10" s="99"/>
      <c r="J10" s="99"/>
      <c r="K10" s="99"/>
    </row>
    <row r="11" spans="1:11">
      <c r="A11" s="99" t="s">
        <v>186</v>
      </c>
      <c r="B11" s="99">
        <f t="shared" si="0"/>
        <v>1282</v>
      </c>
      <c r="C11" s="99">
        <v>919</v>
      </c>
      <c r="D11" s="99">
        <v>230</v>
      </c>
      <c r="E11" s="99"/>
      <c r="F11" s="99"/>
      <c r="G11" s="99">
        <v>133</v>
      </c>
      <c r="H11" s="99"/>
      <c r="I11" s="99"/>
      <c r="J11" s="99"/>
      <c r="K11" s="99"/>
    </row>
    <row r="12" spans="1:11">
      <c r="A12" s="99" t="s">
        <v>201</v>
      </c>
      <c r="B12" s="99">
        <f t="shared" si="0"/>
        <v>31880</v>
      </c>
      <c r="C12" s="99">
        <v>1394</v>
      </c>
      <c r="D12" s="99">
        <v>288</v>
      </c>
      <c r="E12" s="99">
        <v>10723</v>
      </c>
      <c r="F12" s="99"/>
      <c r="G12" s="99">
        <v>19475</v>
      </c>
      <c r="H12" s="99"/>
      <c r="I12" s="99"/>
      <c r="J12" s="99"/>
      <c r="K12" s="99"/>
    </row>
    <row r="13" spans="1:11">
      <c r="A13" s="99" t="s">
        <v>261</v>
      </c>
      <c r="B13" s="99">
        <f t="shared" si="0"/>
        <v>24880</v>
      </c>
      <c r="C13" s="99">
        <v>9331</v>
      </c>
      <c r="D13" s="99">
        <v>438</v>
      </c>
      <c r="E13" s="99">
        <v>11519</v>
      </c>
      <c r="F13" s="99"/>
      <c r="G13" s="99">
        <v>3592</v>
      </c>
      <c r="H13" s="99"/>
      <c r="I13" s="99"/>
      <c r="J13" s="99"/>
      <c r="K13" s="99"/>
    </row>
    <row r="14" spans="1:11">
      <c r="A14" s="99" t="s">
        <v>298</v>
      </c>
      <c r="B14" s="99">
        <f t="shared" si="0"/>
        <v>1163</v>
      </c>
      <c r="C14" s="99">
        <v>881</v>
      </c>
      <c r="D14" s="99">
        <v>252</v>
      </c>
      <c r="E14" s="99">
        <v>30</v>
      </c>
      <c r="F14" s="99"/>
      <c r="G14" s="99"/>
      <c r="H14" s="99"/>
      <c r="I14" s="99"/>
      <c r="J14" s="99"/>
      <c r="K14" s="99"/>
    </row>
    <row r="15" spans="1:11">
      <c r="A15" s="99" t="s">
        <v>323</v>
      </c>
      <c r="B15" s="99">
        <f t="shared" si="0"/>
        <v>1584</v>
      </c>
      <c r="C15" s="99">
        <v>1397</v>
      </c>
      <c r="D15" s="99">
        <v>187</v>
      </c>
      <c r="E15" s="99"/>
      <c r="F15" s="99"/>
      <c r="G15" s="99"/>
      <c r="H15" s="99"/>
      <c r="I15" s="99"/>
      <c r="J15" s="99"/>
      <c r="K15" s="99"/>
    </row>
    <row r="16" spans="1:11">
      <c r="A16" s="99" t="s">
        <v>333</v>
      </c>
      <c r="B16" s="99">
        <f t="shared" si="0"/>
        <v>10119</v>
      </c>
      <c r="C16" s="99">
        <v>6406</v>
      </c>
      <c r="D16" s="99">
        <v>1914</v>
      </c>
      <c r="E16" s="99">
        <v>1768</v>
      </c>
      <c r="F16" s="99"/>
      <c r="G16" s="99">
        <v>31</v>
      </c>
      <c r="H16" s="99"/>
      <c r="I16" s="99"/>
      <c r="J16" s="99"/>
      <c r="K16" s="99"/>
    </row>
    <row r="17" spans="1:11">
      <c r="A17" s="99" t="s">
        <v>390</v>
      </c>
      <c r="B17" s="99">
        <f t="shared" si="0"/>
        <v>1494</v>
      </c>
      <c r="C17" s="99">
        <v>1152</v>
      </c>
      <c r="D17" s="99">
        <v>291</v>
      </c>
      <c r="E17" s="99"/>
      <c r="F17" s="99"/>
      <c r="G17" s="99">
        <v>51</v>
      </c>
      <c r="H17" s="99"/>
      <c r="I17" s="99"/>
      <c r="J17" s="99"/>
      <c r="K17" s="99"/>
    </row>
    <row r="18" spans="1:11">
      <c r="A18" s="166" t="s">
        <v>400</v>
      </c>
      <c r="B18" s="99">
        <f t="shared" si="0"/>
        <v>0</v>
      </c>
      <c r="C18" s="99"/>
      <c r="D18" s="99"/>
      <c r="E18" s="99"/>
      <c r="F18" s="99"/>
      <c r="G18" s="99"/>
      <c r="H18" s="99"/>
      <c r="I18" s="99"/>
      <c r="J18" s="99"/>
      <c r="K18" s="99"/>
    </row>
    <row r="19" spans="1:11">
      <c r="A19" s="166" t="s">
        <v>408</v>
      </c>
      <c r="B19" s="99">
        <f t="shared" si="0"/>
        <v>220</v>
      </c>
      <c r="C19" s="99">
        <v>137</v>
      </c>
      <c r="D19" s="99">
        <v>83</v>
      </c>
      <c r="E19" s="99"/>
      <c r="F19" s="99"/>
      <c r="G19" s="99"/>
      <c r="H19" s="99"/>
      <c r="I19" s="99"/>
      <c r="J19" s="99"/>
      <c r="K19" s="99"/>
    </row>
    <row r="20" spans="1:11">
      <c r="A20" s="167" t="s">
        <v>451</v>
      </c>
      <c r="B20" s="99">
        <f t="shared" si="0"/>
        <v>0</v>
      </c>
      <c r="C20" s="99"/>
      <c r="D20" s="99"/>
      <c r="E20" s="99"/>
      <c r="F20" s="99"/>
      <c r="G20" s="99"/>
      <c r="H20" s="99"/>
      <c r="I20" s="99"/>
      <c r="J20" s="99"/>
      <c r="K20" s="99"/>
    </row>
    <row r="21" spans="1:11">
      <c r="A21" s="166" t="s">
        <v>76</v>
      </c>
      <c r="B21" s="99">
        <f t="shared" si="0"/>
        <v>0</v>
      </c>
      <c r="C21" s="99"/>
      <c r="D21" s="99"/>
      <c r="E21" s="99"/>
      <c r="F21" s="99"/>
      <c r="G21" s="99"/>
      <c r="H21" s="99"/>
      <c r="I21" s="99"/>
      <c r="J21" s="99"/>
      <c r="K21" s="99"/>
    </row>
    <row r="22" spans="1:11">
      <c r="A22" s="166" t="s">
        <v>415</v>
      </c>
      <c r="B22" s="99">
        <f t="shared" si="0"/>
        <v>832</v>
      </c>
      <c r="C22" s="99">
        <v>682</v>
      </c>
      <c r="D22" s="99">
        <v>150</v>
      </c>
      <c r="E22" s="99"/>
      <c r="F22" s="99"/>
      <c r="G22" s="99"/>
      <c r="H22" s="99"/>
      <c r="I22" s="99"/>
      <c r="J22" s="99"/>
      <c r="K22" s="99"/>
    </row>
    <row r="23" spans="1:11">
      <c r="A23" s="166" t="s">
        <v>78</v>
      </c>
      <c r="B23" s="99">
        <f t="shared" si="0"/>
        <v>3907</v>
      </c>
      <c r="C23" s="99"/>
      <c r="D23" s="99"/>
      <c r="E23" s="99"/>
      <c r="F23" s="99"/>
      <c r="G23" s="99">
        <v>3907</v>
      </c>
      <c r="H23" s="99"/>
      <c r="I23" s="99"/>
      <c r="J23" s="99"/>
      <c r="K23" s="99"/>
    </row>
    <row r="24" spans="1:11">
      <c r="A24" s="166" t="s">
        <v>452</v>
      </c>
      <c r="B24" s="99">
        <f t="shared" si="0"/>
        <v>0</v>
      </c>
      <c r="C24" s="99"/>
      <c r="D24" s="99"/>
      <c r="E24" s="99"/>
      <c r="F24" s="99"/>
      <c r="G24" s="99"/>
      <c r="H24" s="99"/>
      <c r="I24" s="99"/>
      <c r="J24" s="99"/>
      <c r="K24" s="99"/>
    </row>
    <row r="25" spans="1:11">
      <c r="A25" s="167" t="s">
        <v>80</v>
      </c>
      <c r="B25" s="99">
        <f t="shared" si="0"/>
        <v>0</v>
      </c>
      <c r="C25" s="99"/>
      <c r="D25" s="99"/>
      <c r="E25" s="99"/>
      <c r="F25" s="99"/>
      <c r="G25" s="99"/>
      <c r="H25" s="99"/>
      <c r="I25" s="99"/>
      <c r="J25" s="99"/>
      <c r="K25" s="99"/>
    </row>
    <row r="26" spans="1:11">
      <c r="A26" s="166" t="s">
        <v>430</v>
      </c>
      <c r="B26" s="99">
        <f t="shared" si="0"/>
        <v>0</v>
      </c>
      <c r="C26" s="99"/>
      <c r="D26" s="99"/>
      <c r="E26" s="99"/>
      <c r="F26" s="99"/>
      <c r="G26" s="99"/>
      <c r="H26" s="99"/>
      <c r="I26" s="99"/>
      <c r="J26" s="99"/>
      <c r="K26" s="99"/>
    </row>
    <row r="27" spans="1:11">
      <c r="A27" s="166" t="s">
        <v>453</v>
      </c>
      <c r="B27" s="99">
        <f t="shared" si="0"/>
        <v>0</v>
      </c>
      <c r="C27" s="99"/>
      <c r="D27" s="99"/>
      <c r="E27" s="99"/>
      <c r="F27" s="99"/>
      <c r="G27" s="99"/>
      <c r="H27" s="99"/>
      <c r="I27" s="99"/>
      <c r="J27" s="99"/>
      <c r="K27" s="99"/>
    </row>
    <row r="28" spans="1:11">
      <c r="A28" s="99" t="s">
        <v>83</v>
      </c>
      <c r="B28" s="99">
        <f t="shared" si="0"/>
        <v>5668</v>
      </c>
      <c r="C28" s="99">
        <v>3000</v>
      </c>
      <c r="D28" s="99">
        <v>200</v>
      </c>
      <c r="E28" s="99"/>
      <c r="F28" s="99"/>
      <c r="G28" s="99"/>
      <c r="H28" s="99"/>
      <c r="I28" s="99"/>
      <c r="J28" s="99"/>
      <c r="K28" s="99">
        <v>2468</v>
      </c>
    </row>
    <row r="29" spans="1:11">
      <c r="A29" s="99"/>
      <c r="B29" s="99"/>
      <c r="C29" s="99"/>
      <c r="D29" s="99"/>
      <c r="E29" s="99"/>
      <c r="F29" s="99"/>
      <c r="G29" s="99"/>
      <c r="H29" s="99"/>
      <c r="I29" s="99"/>
      <c r="J29" s="99"/>
      <c r="K29" s="99"/>
    </row>
    <row r="30" spans="1:11">
      <c r="A30" s="99" t="s">
        <v>85</v>
      </c>
      <c r="B30" s="99"/>
      <c r="C30" s="99"/>
      <c r="D30" s="99"/>
      <c r="E30" s="99"/>
      <c r="F30" s="99"/>
      <c r="G30" s="168"/>
      <c r="H30" s="168"/>
      <c r="I30" s="168"/>
      <c r="J30" s="168"/>
      <c r="K30" s="168"/>
    </row>
    <row r="31" spans="1:11">
      <c r="A31" s="99"/>
      <c r="B31" s="99"/>
      <c r="C31" s="99"/>
      <c r="D31" s="99"/>
      <c r="E31" s="99"/>
      <c r="F31" s="99"/>
      <c r="G31" s="99"/>
      <c r="H31" s="99"/>
      <c r="I31" s="99"/>
      <c r="J31" s="99"/>
      <c r="K31" s="99"/>
    </row>
    <row r="32" spans="1:11">
      <c r="A32" s="169" t="s">
        <v>454</v>
      </c>
      <c r="B32" s="99">
        <f>SUM(B5:B31)</f>
        <v>173012</v>
      </c>
      <c r="C32" s="99">
        <f>SUM(C5:C31)</f>
        <v>98246</v>
      </c>
      <c r="D32" s="99">
        <f>SUM(D5:D31)</f>
        <v>12962</v>
      </c>
      <c r="E32" s="99">
        <f>SUM(E5:E31)</f>
        <v>24040</v>
      </c>
      <c r="F32" s="99"/>
      <c r="G32" s="99">
        <f>SUM(G5:G31)</f>
        <v>34706</v>
      </c>
      <c r="H32" s="99"/>
      <c r="I32" s="99"/>
      <c r="J32" s="99"/>
      <c r="K32" s="99">
        <f>SUM(K5:K31)</f>
        <v>3058</v>
      </c>
    </row>
  </sheetData>
  <mergeCells count="3">
    <mergeCell ref="J1:K1"/>
    <mergeCell ref="A2:K2"/>
    <mergeCell ref="J3:K3"/>
  </mergeCells>
  <printOptions horizontalCentered="1" verticalCentered="1"/>
  <pageMargins left="0.551181102362205" right="0.551181102362205" top="0.590551181102362" bottom="0.590551181102362" header="0.31496062992126" footer="0.275590551181102"/>
  <pageSetup paperSize="9" firstPageNumber="75" orientation="landscape" useFirstPageNumber="1"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6"/>
  <sheetViews>
    <sheetView topLeftCell="A2" workbookViewId="0">
      <selection activeCell="D14" sqref="D14"/>
    </sheetView>
  </sheetViews>
  <sheetFormatPr defaultColWidth="7" defaultRowHeight="18.75" customHeight="1"/>
  <cols>
    <col min="1" max="1" width="38.625" style="137" customWidth="1"/>
    <col min="2" max="2" width="16.125" style="137" customWidth="1"/>
    <col min="3" max="3" width="13.875" style="137" customWidth="1"/>
    <col min="4" max="4" width="14.25" style="138" customWidth="1"/>
    <col min="5" max="16384" width="7" style="137" customWidth="1"/>
  </cols>
  <sheetData>
    <row r="1" hidden="1" customHeight="1" spans="3:4">
      <c r="C1" s="139"/>
      <c r="D1" s="139"/>
    </row>
    <row r="2" s="134" customFormat="1" ht="19.5" customHeight="1" spans="1:10">
      <c r="A2" s="140"/>
      <c r="B2" s="141"/>
      <c r="C2" s="142" t="s">
        <v>455</v>
      </c>
      <c r="D2" s="142"/>
      <c r="E2" s="143"/>
      <c r="F2" s="143"/>
      <c r="G2" s="143"/>
      <c r="H2" s="143"/>
      <c r="I2" s="143"/>
      <c r="J2" s="143"/>
    </row>
    <row r="3" s="134" customFormat="1" ht="53.25" customHeight="1" spans="1:10">
      <c r="A3" s="144" t="s">
        <v>456</v>
      </c>
      <c r="B3" s="144"/>
      <c r="C3" s="144"/>
      <c r="D3" s="144"/>
      <c r="E3" s="143"/>
      <c r="F3" s="143"/>
      <c r="G3" s="143"/>
      <c r="H3" s="143"/>
      <c r="I3" s="143"/>
      <c r="J3" s="143"/>
    </row>
    <row r="4" customHeight="1" spans="1:4">
      <c r="A4" s="145"/>
      <c r="B4" s="146"/>
      <c r="C4" s="146"/>
      <c r="D4" s="147" t="s">
        <v>10</v>
      </c>
    </row>
    <row r="5" s="134" customFormat="1" ht="37.5" customHeight="1" spans="1:11">
      <c r="A5" s="148" t="s">
        <v>457</v>
      </c>
      <c r="B5" s="148" t="s">
        <v>102</v>
      </c>
      <c r="C5" s="148" t="s">
        <v>103</v>
      </c>
      <c r="D5" s="149" t="s">
        <v>458</v>
      </c>
      <c r="E5" s="137"/>
      <c r="F5" s="137"/>
      <c r="G5" s="137"/>
      <c r="H5" s="137"/>
      <c r="I5" s="143"/>
      <c r="J5" s="143"/>
      <c r="K5" s="143"/>
    </row>
    <row r="6" s="135" customFormat="1" customHeight="1" spans="1:4">
      <c r="A6" s="150" t="s">
        <v>459</v>
      </c>
      <c r="B6" s="151">
        <f>SUM(B7:B15)</f>
        <v>77069</v>
      </c>
      <c r="C6" s="151">
        <v>87434</v>
      </c>
      <c r="D6" s="152">
        <f>C6/B6</f>
        <v>1.13448987271147</v>
      </c>
    </row>
    <row r="7" s="136" customFormat="1" customHeight="1" spans="1:4">
      <c r="A7" s="153" t="s">
        <v>460</v>
      </c>
      <c r="B7" s="151">
        <v>24204</v>
      </c>
      <c r="C7" s="151">
        <v>29643</v>
      </c>
      <c r="D7" s="152">
        <f t="shared" ref="D7:D46" si="0">C7/B7</f>
        <v>1.2247149231532</v>
      </c>
    </row>
    <row r="8" s="136" customFormat="1" customHeight="1" spans="1:4">
      <c r="A8" s="153" t="s">
        <v>461</v>
      </c>
      <c r="B8" s="151">
        <v>32375</v>
      </c>
      <c r="C8" s="151">
        <v>35976</v>
      </c>
      <c r="D8" s="152">
        <f t="shared" si="0"/>
        <v>1.1112277992278</v>
      </c>
    </row>
    <row r="9" s="136" customFormat="1" customHeight="1" spans="1:4">
      <c r="A9" s="153" t="s">
        <v>462</v>
      </c>
      <c r="B9" s="151">
        <v>763</v>
      </c>
      <c r="C9" s="151">
        <v>931</v>
      </c>
      <c r="D9" s="152">
        <f t="shared" si="0"/>
        <v>1.22018348623853</v>
      </c>
    </row>
    <row r="10" s="136" customFormat="1" customHeight="1" spans="1:4">
      <c r="A10" s="153" t="s">
        <v>463</v>
      </c>
      <c r="B10" s="151"/>
      <c r="C10" s="151">
        <v>0</v>
      </c>
      <c r="D10" s="152"/>
    </row>
    <row r="11" s="136" customFormat="1" customHeight="1" spans="1:4">
      <c r="A11" s="153" t="s">
        <v>464</v>
      </c>
      <c r="B11" s="151"/>
      <c r="C11" s="151">
        <v>0</v>
      </c>
      <c r="D11" s="152"/>
    </row>
    <row r="12" s="136" customFormat="1" customHeight="1" spans="1:4">
      <c r="A12" s="153" t="s">
        <v>465</v>
      </c>
      <c r="B12" s="151"/>
      <c r="C12" s="151">
        <v>0</v>
      </c>
      <c r="D12" s="152"/>
    </row>
    <row r="13" s="136" customFormat="1" customHeight="1" spans="1:4">
      <c r="A13" s="153" t="s">
        <v>466</v>
      </c>
      <c r="B13" s="151">
        <v>11661</v>
      </c>
      <c r="C13" s="151">
        <v>11628</v>
      </c>
      <c r="D13" s="152">
        <f t="shared" si="0"/>
        <v>0.997170054026241</v>
      </c>
    </row>
    <row r="14" s="136" customFormat="1" customHeight="1" spans="1:4">
      <c r="A14" s="153" t="s">
        <v>467</v>
      </c>
      <c r="B14" s="151"/>
      <c r="C14" s="151">
        <v>0</v>
      </c>
      <c r="D14" s="152"/>
    </row>
    <row r="15" s="136" customFormat="1" customHeight="1" spans="1:4">
      <c r="A15" s="153" t="s">
        <v>468</v>
      </c>
      <c r="B15" s="151">
        <v>8066</v>
      </c>
      <c r="C15" s="151">
        <v>9256</v>
      </c>
      <c r="D15" s="152">
        <f t="shared" si="0"/>
        <v>1.14753285395487</v>
      </c>
    </row>
    <row r="16" s="135" customFormat="1" customHeight="1" spans="1:4">
      <c r="A16" s="154" t="s">
        <v>469</v>
      </c>
      <c r="B16" s="151">
        <f>SUM(B17:B35)</f>
        <v>16743</v>
      </c>
      <c r="C16" s="151">
        <f>SUM(C17:C33)</f>
        <v>15931</v>
      </c>
      <c r="D16" s="152">
        <f t="shared" si="0"/>
        <v>0.951502120289076</v>
      </c>
    </row>
    <row r="17" s="136" customFormat="1" customHeight="1" spans="1:4">
      <c r="A17" s="155" t="s">
        <v>470</v>
      </c>
      <c r="B17" s="151">
        <v>2161</v>
      </c>
      <c r="C17" s="151">
        <v>1568</v>
      </c>
      <c r="D17" s="152">
        <f t="shared" si="0"/>
        <v>0.725590004627487</v>
      </c>
    </row>
    <row r="18" s="136" customFormat="1" customHeight="1" spans="1:4">
      <c r="A18" s="155" t="s">
        <v>471</v>
      </c>
      <c r="B18" s="151"/>
      <c r="C18" s="151">
        <v>0</v>
      </c>
      <c r="D18" s="152"/>
    </row>
    <row r="19" s="136" customFormat="1" customHeight="1" spans="1:4">
      <c r="A19" s="155" t="s">
        <v>472</v>
      </c>
      <c r="B19" s="151"/>
      <c r="C19" s="151">
        <v>405</v>
      </c>
      <c r="D19" s="152"/>
    </row>
    <row r="20" s="136" customFormat="1" customHeight="1" spans="1:4">
      <c r="A20" s="155" t="s">
        <v>473</v>
      </c>
      <c r="B20" s="151">
        <v>426</v>
      </c>
      <c r="C20" s="151">
        <v>0</v>
      </c>
      <c r="D20" s="152">
        <f t="shared" si="0"/>
        <v>0</v>
      </c>
    </row>
    <row r="21" s="136" customFormat="1" customHeight="1" spans="1:4">
      <c r="A21" s="155" t="s">
        <v>474</v>
      </c>
      <c r="B21" s="151">
        <v>172</v>
      </c>
      <c r="C21" s="151">
        <v>198</v>
      </c>
      <c r="D21" s="152">
        <f t="shared" si="0"/>
        <v>1.15116279069767</v>
      </c>
    </row>
    <row r="22" s="136" customFormat="1" customHeight="1" spans="1:4">
      <c r="A22" s="155" t="s">
        <v>475</v>
      </c>
      <c r="B22" s="151">
        <v>3096</v>
      </c>
      <c r="C22" s="151">
        <v>2968</v>
      </c>
      <c r="D22" s="152">
        <f t="shared" si="0"/>
        <v>0.958656330749354</v>
      </c>
    </row>
    <row r="23" s="136" customFormat="1" customHeight="1" spans="1:4">
      <c r="A23" s="155" t="s">
        <v>476</v>
      </c>
      <c r="B23" s="151">
        <v>231</v>
      </c>
      <c r="C23" s="151">
        <v>203</v>
      </c>
      <c r="D23" s="152">
        <f t="shared" si="0"/>
        <v>0.878787878787879</v>
      </c>
    </row>
    <row r="24" s="136" customFormat="1" customHeight="1" spans="1:4">
      <c r="A24" s="155" t="s">
        <v>477</v>
      </c>
      <c r="B24" s="151">
        <v>249</v>
      </c>
      <c r="C24" s="151">
        <v>137</v>
      </c>
      <c r="D24" s="152">
        <f t="shared" si="0"/>
        <v>0.550200803212851</v>
      </c>
    </row>
    <row r="25" s="136" customFormat="1" customHeight="1" spans="1:4">
      <c r="A25" s="156" t="s">
        <v>478</v>
      </c>
      <c r="B25" s="151">
        <v>206</v>
      </c>
      <c r="C25" s="151">
        <v>101</v>
      </c>
      <c r="D25" s="152">
        <f t="shared" si="0"/>
        <v>0.490291262135922</v>
      </c>
    </row>
    <row r="26" s="136" customFormat="1" customHeight="1" spans="1:4">
      <c r="A26" s="155" t="s">
        <v>479</v>
      </c>
      <c r="B26" s="151">
        <v>313</v>
      </c>
      <c r="C26" s="151">
        <v>253</v>
      </c>
      <c r="D26" s="152">
        <f t="shared" si="0"/>
        <v>0.808306709265176</v>
      </c>
    </row>
    <row r="27" s="136" customFormat="1" customHeight="1" spans="1:4">
      <c r="A27" s="155" t="s">
        <v>480</v>
      </c>
      <c r="B27" s="151">
        <v>677</v>
      </c>
      <c r="C27" s="151">
        <v>658</v>
      </c>
      <c r="D27" s="152">
        <f t="shared" si="0"/>
        <v>0.971935007385524</v>
      </c>
    </row>
    <row r="28" s="136" customFormat="1" customHeight="1" spans="1:4">
      <c r="A28" s="156" t="s">
        <v>481</v>
      </c>
      <c r="B28" s="151"/>
      <c r="C28" s="151"/>
      <c r="D28" s="152"/>
    </row>
    <row r="29" s="136" customFormat="1" customHeight="1" spans="1:4">
      <c r="A29" s="156" t="s">
        <v>482</v>
      </c>
      <c r="B29" s="151"/>
      <c r="C29" s="151"/>
      <c r="D29" s="152"/>
    </row>
    <row r="30" s="136" customFormat="1" customHeight="1" spans="1:4">
      <c r="A30" s="156" t="s">
        <v>483</v>
      </c>
      <c r="B30" s="151"/>
      <c r="C30" s="151"/>
      <c r="D30" s="152"/>
    </row>
    <row r="31" s="136" customFormat="1" customHeight="1" spans="1:4">
      <c r="A31" s="156" t="s">
        <v>484</v>
      </c>
      <c r="B31" s="151"/>
      <c r="C31" s="151"/>
      <c r="D31" s="152"/>
    </row>
    <row r="32" s="136" customFormat="1" customHeight="1" spans="1:4">
      <c r="A32" s="156" t="s">
        <v>485</v>
      </c>
      <c r="B32" s="151"/>
      <c r="C32" s="151"/>
      <c r="D32" s="152"/>
    </row>
    <row r="33" s="136" customFormat="1" customHeight="1" spans="1:4">
      <c r="A33" s="157" t="s">
        <v>486</v>
      </c>
      <c r="B33" s="151">
        <v>9212</v>
      </c>
      <c r="C33" s="151">
        <v>9440</v>
      </c>
      <c r="D33" s="152">
        <f t="shared" si="0"/>
        <v>1.02475032566218</v>
      </c>
    </row>
    <row r="34" s="136" customFormat="1" customHeight="1" spans="1:4">
      <c r="A34" s="156" t="s">
        <v>487</v>
      </c>
      <c r="B34" s="151"/>
      <c r="C34" s="151"/>
      <c r="D34" s="152"/>
    </row>
    <row r="35" s="136" customFormat="1" customHeight="1" spans="1:4">
      <c r="A35" s="158" t="s">
        <v>488</v>
      </c>
      <c r="B35" s="151"/>
      <c r="C35" s="151"/>
      <c r="D35" s="152"/>
    </row>
    <row r="36" s="135" customFormat="1" customHeight="1" spans="1:4">
      <c r="A36" s="154" t="s">
        <v>489</v>
      </c>
      <c r="B36" s="151">
        <f>SUM(B37:B45)</f>
        <v>24895</v>
      </c>
      <c r="C36" s="151">
        <f>SUM(C37:C45)</f>
        <v>31883</v>
      </c>
      <c r="D36" s="152">
        <f t="shared" si="0"/>
        <v>1.28069893552922</v>
      </c>
    </row>
    <row r="37" s="136" customFormat="1" customHeight="1" spans="1:4">
      <c r="A37" s="155" t="s">
        <v>490</v>
      </c>
      <c r="B37" s="151">
        <v>329</v>
      </c>
      <c r="C37" s="151">
        <v>375</v>
      </c>
      <c r="D37" s="152">
        <f t="shared" si="0"/>
        <v>1.13981762917933</v>
      </c>
    </row>
    <row r="38" s="136" customFormat="1" customHeight="1" spans="1:4">
      <c r="A38" s="155" t="s">
        <v>491</v>
      </c>
      <c r="B38" s="151">
        <v>940</v>
      </c>
      <c r="C38" s="151">
        <v>1596</v>
      </c>
      <c r="D38" s="152">
        <f t="shared" si="0"/>
        <v>1.69787234042553</v>
      </c>
    </row>
    <row r="39" s="136" customFormat="1" customHeight="1" spans="1:4">
      <c r="A39" s="155" t="s">
        <v>492</v>
      </c>
      <c r="B39" s="151">
        <v>571</v>
      </c>
      <c r="C39" s="151">
        <v>81</v>
      </c>
      <c r="D39" s="152">
        <f t="shared" si="0"/>
        <v>0.141856392294221</v>
      </c>
    </row>
    <row r="40" s="136" customFormat="1" customHeight="1" spans="1:4">
      <c r="A40" s="155" t="s">
        <v>493</v>
      </c>
      <c r="B40" s="151">
        <v>9325</v>
      </c>
      <c r="C40" s="151">
        <v>11063</v>
      </c>
      <c r="D40" s="152">
        <f t="shared" si="0"/>
        <v>1.18638069705094</v>
      </c>
    </row>
    <row r="41" s="136" customFormat="1" customHeight="1" spans="1:4">
      <c r="A41" s="153" t="s">
        <v>494</v>
      </c>
      <c r="B41" s="151">
        <v>4000</v>
      </c>
      <c r="C41" s="151">
        <v>7845</v>
      </c>
      <c r="D41" s="152">
        <f t="shared" si="0"/>
        <v>1.96125</v>
      </c>
    </row>
    <row r="42" s="136" customFormat="1" customHeight="1" spans="1:4">
      <c r="A42" s="155" t="s">
        <v>495</v>
      </c>
      <c r="B42" s="151"/>
      <c r="C42" s="151">
        <v>0</v>
      </c>
      <c r="D42" s="152"/>
    </row>
    <row r="43" s="136" customFormat="1" customHeight="1" spans="1:4">
      <c r="A43" s="155" t="s">
        <v>496</v>
      </c>
      <c r="B43" s="151">
        <v>7587</v>
      </c>
      <c r="C43" s="151">
        <v>7054</v>
      </c>
      <c r="D43" s="152">
        <f t="shared" si="0"/>
        <v>0.92974825359167</v>
      </c>
    </row>
    <row r="44" s="136" customFormat="1" customHeight="1" spans="1:4">
      <c r="A44" s="155" t="s">
        <v>497</v>
      </c>
      <c r="B44" s="151">
        <v>523</v>
      </c>
      <c r="C44" s="151">
        <v>343</v>
      </c>
      <c r="D44" s="152">
        <f t="shared" si="0"/>
        <v>0.655831739961759</v>
      </c>
    </row>
    <row r="45" s="136" customFormat="1" customHeight="1" spans="1:4">
      <c r="A45" s="155" t="s">
        <v>498</v>
      </c>
      <c r="B45" s="151">
        <v>1620</v>
      </c>
      <c r="C45" s="151">
        <v>3526</v>
      </c>
      <c r="D45" s="152">
        <f t="shared" si="0"/>
        <v>2.17654320987654</v>
      </c>
    </row>
    <row r="46" s="134" customFormat="1" customHeight="1" spans="1:11">
      <c r="A46" s="159" t="s">
        <v>499</v>
      </c>
      <c r="B46" s="151">
        <f>B36+B16+B6</f>
        <v>118707</v>
      </c>
      <c r="C46" s="151">
        <f>C36+C16+C6</f>
        <v>135248</v>
      </c>
      <c r="D46" s="152">
        <f t="shared" si="0"/>
        <v>1.13934308844466</v>
      </c>
      <c r="E46" s="135"/>
      <c r="F46" s="135"/>
      <c r="G46" s="135"/>
      <c r="H46" s="135"/>
      <c r="I46" s="143"/>
      <c r="J46" s="143"/>
      <c r="K46" s="143"/>
    </row>
  </sheetData>
  <mergeCells count="3">
    <mergeCell ref="C1:D1"/>
    <mergeCell ref="C2:D2"/>
    <mergeCell ref="A3:D3"/>
  </mergeCells>
  <printOptions horizontalCentered="1"/>
  <pageMargins left="0.550694444444444" right="0.550694444444444" top="0.786805555555556" bottom="0.786805555555556" header="0.393055555555556" footer="0.393055555555556"/>
  <pageSetup paperSize="9" firstPageNumber="34" orientation="portrait" useFirstPageNumber="1" horizontalDpi="600" vertic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7"/>
  <sheetViews>
    <sheetView showZeros="0" zoomScalePageLayoutView="0" workbookViewId="0">
      <selection activeCell="B5" sqref="B5"/>
    </sheetView>
  </sheetViews>
  <sheetFormatPr defaultColWidth="9" defaultRowHeight="15.6" outlineLevelCol="1"/>
  <cols>
    <col min="1" max="1" width="41.25" style="123" customWidth="1"/>
    <col min="2" max="2" width="33.625" style="123" customWidth="1"/>
    <col min="3" max="16384" width="9" style="123" customWidth="1"/>
  </cols>
  <sheetData>
    <row r="1" spans="2:2">
      <c r="B1" s="124" t="s">
        <v>500</v>
      </c>
    </row>
    <row r="2" s="121" customFormat="1" ht="42.75" customHeight="1" spans="1:2">
      <c r="A2" s="125" t="s">
        <v>501</v>
      </c>
      <c r="B2" s="125"/>
    </row>
    <row r="3" s="121" customFormat="1" ht="19.5" customHeight="1" spans="1:2">
      <c r="A3" s="126"/>
      <c r="B3" s="127" t="s">
        <v>10</v>
      </c>
    </row>
    <row r="4" s="122" customFormat="1" ht="21.75" customHeight="1" spans="1:2">
      <c r="A4" s="128" t="s">
        <v>438</v>
      </c>
      <c r="B4" s="128" t="s">
        <v>502</v>
      </c>
    </row>
    <row r="5" ht="19.5" customHeight="1" spans="1:2">
      <c r="A5" s="129" t="s">
        <v>503</v>
      </c>
      <c r="B5" s="130">
        <f>B6+B11+B22</f>
        <v>146452</v>
      </c>
    </row>
    <row r="6" s="121" customFormat="1" ht="18.75" customHeight="1" spans="1:2">
      <c r="A6" s="131" t="s">
        <v>504</v>
      </c>
      <c r="B6" s="130">
        <v>8413</v>
      </c>
    </row>
    <row r="7" ht="18.75" customHeight="1" spans="1:2">
      <c r="A7" s="132" t="s">
        <v>505</v>
      </c>
      <c r="B7" s="133">
        <v>1677</v>
      </c>
    </row>
    <row r="8" ht="18.75" customHeight="1" spans="1:2">
      <c r="A8" s="132" t="s">
        <v>506</v>
      </c>
      <c r="B8" s="133">
        <v>91</v>
      </c>
    </row>
    <row r="9" ht="18.75" customHeight="1" spans="1:2">
      <c r="A9" s="132" t="s">
        <v>507</v>
      </c>
      <c r="B9" s="133">
        <v>183</v>
      </c>
    </row>
    <row r="10" ht="18.75" customHeight="1" spans="1:2">
      <c r="A10" s="132" t="s">
        <v>508</v>
      </c>
      <c r="B10" s="133">
        <v>6462</v>
      </c>
    </row>
    <row r="11" ht="18.75" customHeight="1" spans="1:2">
      <c r="A11" s="131" t="s">
        <v>509</v>
      </c>
      <c r="B11" s="130">
        <v>103333</v>
      </c>
    </row>
    <row r="12" ht="18.75" customHeight="1" spans="1:2">
      <c r="A12" s="132" t="s">
        <v>510</v>
      </c>
      <c r="B12" s="133">
        <v>1421</v>
      </c>
    </row>
    <row r="13" ht="18.75" customHeight="1" spans="1:2">
      <c r="A13" s="132" t="s">
        <v>511</v>
      </c>
      <c r="B13" s="133">
        <v>51299</v>
      </c>
    </row>
    <row r="14" ht="18.75" customHeight="1" spans="1:2">
      <c r="A14" s="132" t="s">
        <v>512</v>
      </c>
      <c r="B14" s="133"/>
    </row>
    <row r="15" ht="18.75" customHeight="1" spans="1:2">
      <c r="A15" s="132" t="s">
        <v>513</v>
      </c>
      <c r="B15" s="133">
        <v>5172</v>
      </c>
    </row>
    <row r="16" ht="18.75" customHeight="1" spans="1:2">
      <c r="A16" s="132" t="s">
        <v>514</v>
      </c>
      <c r="B16" s="133">
        <v>25</v>
      </c>
    </row>
    <row r="17" s="121" customFormat="1" ht="18.75" customHeight="1" spans="1:2">
      <c r="A17" s="132" t="s">
        <v>515</v>
      </c>
      <c r="B17" s="133"/>
    </row>
    <row r="18" ht="18.75" customHeight="1" spans="1:2">
      <c r="A18" s="132" t="s">
        <v>516</v>
      </c>
      <c r="B18" s="133"/>
    </row>
    <row r="19" ht="18.75" customHeight="1" spans="1:2">
      <c r="A19" s="132" t="s">
        <v>517</v>
      </c>
      <c r="B19" s="133"/>
    </row>
    <row r="20" ht="18.75" customHeight="1" spans="1:2">
      <c r="A20" s="132" t="s">
        <v>518</v>
      </c>
      <c r="B20" s="133">
        <v>33581</v>
      </c>
    </row>
    <row r="21" ht="18.75" customHeight="1" spans="1:2">
      <c r="A21" s="132" t="s">
        <v>519</v>
      </c>
      <c r="B21" s="133">
        <v>11835</v>
      </c>
    </row>
    <row r="22" ht="18.75" customHeight="1" spans="1:2">
      <c r="A22" s="131" t="s">
        <v>520</v>
      </c>
      <c r="B22" s="130">
        <v>34706</v>
      </c>
    </row>
    <row r="23" ht="18.75" customHeight="1" spans="1:2">
      <c r="A23" s="132" t="s">
        <v>521</v>
      </c>
      <c r="B23" s="133"/>
    </row>
    <row r="24" ht="18.75" customHeight="1" spans="1:2">
      <c r="A24" s="132" t="s">
        <v>522</v>
      </c>
      <c r="B24" s="133"/>
    </row>
    <row r="25" ht="18.75" customHeight="1" spans="1:2">
      <c r="A25" s="132" t="s">
        <v>523</v>
      </c>
      <c r="B25" s="133">
        <v>810</v>
      </c>
    </row>
    <row r="26" ht="18.75" customHeight="1" spans="1:2">
      <c r="A26" s="132" t="s">
        <v>524</v>
      </c>
      <c r="B26" s="133">
        <v>6707</v>
      </c>
    </row>
    <row r="27" ht="18.75" customHeight="1" spans="1:2">
      <c r="A27" s="132" t="s">
        <v>525</v>
      </c>
      <c r="B27" s="133"/>
    </row>
    <row r="28" ht="18.75" customHeight="1" spans="1:2">
      <c r="A28" s="132" t="s">
        <v>526</v>
      </c>
      <c r="B28" s="133">
        <v>133</v>
      </c>
    </row>
    <row r="29" ht="18.75" customHeight="1" spans="1:2">
      <c r="A29" s="132" t="s">
        <v>527</v>
      </c>
      <c r="B29" s="133">
        <v>19475</v>
      </c>
    </row>
    <row r="30" ht="19.5" customHeight="1" spans="1:2">
      <c r="A30" s="132" t="s">
        <v>528</v>
      </c>
      <c r="B30" s="133">
        <v>3592</v>
      </c>
    </row>
    <row r="31" ht="19.5" customHeight="1" spans="1:2">
      <c r="A31" s="132" t="s">
        <v>529</v>
      </c>
      <c r="B31" s="133"/>
    </row>
    <row r="32" ht="19.5" customHeight="1" spans="1:2">
      <c r="A32" s="132" t="s">
        <v>530</v>
      </c>
      <c r="B32" s="133">
        <v>31</v>
      </c>
    </row>
    <row r="33" ht="18.75" customHeight="1" spans="1:2">
      <c r="A33" s="132" t="s">
        <v>531</v>
      </c>
      <c r="B33" s="133">
        <v>51</v>
      </c>
    </row>
    <row r="34" ht="18.75" customHeight="1" spans="1:2">
      <c r="A34" s="132" t="s">
        <v>532</v>
      </c>
      <c r="B34" s="133"/>
    </row>
    <row r="35" ht="18.75" customHeight="1" spans="1:2">
      <c r="A35" s="132" t="s">
        <v>533</v>
      </c>
      <c r="B35" s="133">
        <v>3907</v>
      </c>
    </row>
    <row r="36" ht="18.75" customHeight="1" spans="1:2">
      <c r="A36" s="132" t="s">
        <v>534</v>
      </c>
      <c r="B36" s="133"/>
    </row>
    <row r="37" spans="1:1">
      <c r="A37" s="123" t="s">
        <v>535</v>
      </c>
    </row>
  </sheetData>
  <mergeCells count="1">
    <mergeCell ref="A2:B2"/>
  </mergeCells>
  <printOptions horizontalCentered="1"/>
  <pageMargins left="0.669291338582677" right="0.669291338582677" top="0.511811023622047" bottom="0.78740157480315" header="0.511811023622047" footer="0.511811023622047"/>
  <pageSetup paperSize="9" firstPageNumber="36" orientation="portrait" useFirstPageNumber="1" horizontalDpi="600" vertic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workbookViewId="0">
      <selection activeCell="B8" sqref="B8"/>
    </sheetView>
  </sheetViews>
  <sheetFormatPr defaultColWidth="9" defaultRowHeight="15.6"/>
  <cols>
    <col min="1" max="1" width="26.25" style="59" customWidth="1"/>
    <col min="2" max="9" width="11.625" style="59" customWidth="1"/>
    <col min="10" max="16384" width="9" style="59" customWidth="1"/>
  </cols>
  <sheetData>
    <row r="1" spans="8:9">
      <c r="H1" s="117" t="s">
        <v>536</v>
      </c>
      <c r="I1" s="117"/>
    </row>
    <row r="2" ht="17.4" spans="1:9">
      <c r="A2" s="118" t="s">
        <v>537</v>
      </c>
      <c r="B2" s="118"/>
      <c r="C2" s="118"/>
      <c r="D2" s="118"/>
      <c r="E2" s="118"/>
      <c r="F2" s="118"/>
      <c r="G2" s="118"/>
      <c r="H2" s="118"/>
      <c r="I2" s="118"/>
    </row>
    <row r="3" spans="1:9">
      <c r="A3" s="62"/>
      <c r="B3" s="62"/>
      <c r="C3" s="62"/>
      <c r="D3" s="62"/>
      <c r="E3" s="62"/>
      <c r="F3" s="62"/>
      <c r="G3" s="62"/>
      <c r="H3" s="62"/>
      <c r="I3" s="62" t="s">
        <v>538</v>
      </c>
    </row>
    <row r="4" ht="21" customHeight="1" spans="1:9">
      <c r="A4" s="63" t="s">
        <v>438</v>
      </c>
      <c r="B4" s="64" t="s">
        <v>539</v>
      </c>
      <c r="C4" s="65" t="s">
        <v>540</v>
      </c>
      <c r="D4" s="65" t="s">
        <v>541</v>
      </c>
      <c r="E4" s="65" t="s">
        <v>542</v>
      </c>
      <c r="F4" s="65" t="s">
        <v>543</v>
      </c>
      <c r="G4" s="65" t="s">
        <v>544</v>
      </c>
      <c r="H4" s="65" t="s">
        <v>545</v>
      </c>
      <c r="I4" s="65" t="s">
        <v>546</v>
      </c>
    </row>
    <row r="5" ht="21" customHeight="1" spans="1:9">
      <c r="A5" s="119" t="s">
        <v>547</v>
      </c>
      <c r="B5" s="70"/>
      <c r="C5" s="70"/>
      <c r="D5" s="70"/>
      <c r="E5" s="70"/>
      <c r="F5" s="70">
        <v>13.38</v>
      </c>
      <c r="G5" s="70"/>
      <c r="H5" s="70"/>
      <c r="I5" s="70"/>
    </row>
    <row r="6" ht="21" customHeight="1" spans="1:9">
      <c r="A6" s="69" t="s">
        <v>548</v>
      </c>
      <c r="B6" s="70"/>
      <c r="C6" s="70"/>
      <c r="D6" s="70"/>
      <c r="E6" s="70"/>
      <c r="F6" s="70">
        <v>13.38</v>
      </c>
      <c r="G6" s="70"/>
      <c r="H6" s="70"/>
      <c r="I6" s="70"/>
    </row>
    <row r="7" ht="21" customHeight="1" spans="1:9">
      <c r="A7" s="69" t="s">
        <v>549</v>
      </c>
      <c r="B7" s="70"/>
      <c r="C7" s="70"/>
      <c r="D7" s="70"/>
      <c r="E7" s="70"/>
      <c r="F7" s="70"/>
      <c r="G7" s="70"/>
      <c r="H7" s="70"/>
      <c r="I7" s="70"/>
    </row>
    <row r="8" ht="21" customHeight="1" spans="1:9">
      <c r="A8" s="69" t="s">
        <v>550</v>
      </c>
      <c r="B8" s="70"/>
      <c r="C8" s="70"/>
      <c r="D8" s="70"/>
      <c r="E8" s="70"/>
      <c r="F8" s="70">
        <v>13.88</v>
      </c>
      <c r="G8" s="70"/>
      <c r="H8" s="70"/>
      <c r="I8" s="70"/>
    </row>
    <row r="9" ht="21" customHeight="1" spans="1:9">
      <c r="A9" s="69" t="s">
        <v>551</v>
      </c>
      <c r="B9" s="70"/>
      <c r="C9" s="70"/>
      <c r="D9" s="70"/>
      <c r="E9" s="70"/>
      <c r="F9" s="70">
        <v>13.88</v>
      </c>
      <c r="G9" s="70"/>
      <c r="H9" s="70"/>
      <c r="I9" s="70"/>
    </row>
    <row r="10" ht="21" customHeight="1" spans="1:9">
      <c r="A10" s="69" t="s">
        <v>552</v>
      </c>
      <c r="B10" s="70"/>
      <c r="C10" s="70"/>
      <c r="D10" s="70"/>
      <c r="E10" s="70"/>
      <c r="F10" s="70"/>
      <c r="G10" s="70"/>
      <c r="H10" s="70"/>
      <c r="I10" s="70"/>
    </row>
    <row r="11" ht="21" customHeight="1" spans="1:9">
      <c r="A11" s="69" t="s">
        <v>553</v>
      </c>
      <c r="B11" s="70"/>
      <c r="C11" s="70"/>
      <c r="D11" s="70"/>
      <c r="E11" s="70"/>
      <c r="F11" s="70">
        <v>3.56</v>
      </c>
      <c r="G11" s="70"/>
      <c r="H11" s="70"/>
      <c r="I11" s="70"/>
    </row>
    <row r="12" ht="21" customHeight="1" spans="1:9">
      <c r="A12" s="69" t="s">
        <v>554</v>
      </c>
      <c r="B12" s="70"/>
      <c r="C12" s="70"/>
      <c r="D12" s="70"/>
      <c r="E12" s="70"/>
      <c r="F12" s="70">
        <v>3.48</v>
      </c>
      <c r="G12" s="70"/>
      <c r="H12" s="70"/>
      <c r="I12" s="70"/>
    </row>
    <row r="13" ht="21" customHeight="1" spans="1:9">
      <c r="A13" s="69" t="s">
        <v>555</v>
      </c>
      <c r="B13" s="70"/>
      <c r="C13" s="70"/>
      <c r="D13" s="70"/>
      <c r="E13" s="70"/>
      <c r="F13" s="70"/>
      <c r="G13" s="70"/>
      <c r="H13" s="70"/>
      <c r="I13" s="70"/>
    </row>
    <row r="14" ht="21" customHeight="1" spans="1:9">
      <c r="A14" s="69" t="s">
        <v>556</v>
      </c>
      <c r="B14" s="70"/>
      <c r="C14" s="70"/>
      <c r="D14" s="70"/>
      <c r="E14" s="70"/>
      <c r="F14" s="70">
        <v>3.48</v>
      </c>
      <c r="G14" s="70"/>
      <c r="H14" s="70"/>
      <c r="I14" s="70"/>
    </row>
    <row r="15" ht="21" customHeight="1" spans="1:9">
      <c r="A15" s="69" t="s">
        <v>557</v>
      </c>
      <c r="B15" s="70"/>
      <c r="C15" s="70"/>
      <c r="D15" s="70"/>
      <c r="E15" s="70"/>
      <c r="F15" s="70">
        <v>0.08</v>
      </c>
      <c r="G15" s="70"/>
      <c r="H15" s="70"/>
      <c r="I15" s="70"/>
    </row>
    <row r="16" ht="21" customHeight="1" spans="1:9">
      <c r="A16" s="71" t="s">
        <v>558</v>
      </c>
      <c r="B16" s="70"/>
      <c r="C16" s="70"/>
      <c r="D16" s="70"/>
      <c r="E16" s="70"/>
      <c r="F16" s="70">
        <v>4.64</v>
      </c>
      <c r="G16" s="70"/>
      <c r="H16" s="70"/>
      <c r="I16" s="70"/>
    </row>
    <row r="17" ht="21" customHeight="1" spans="1:9">
      <c r="A17" s="71" t="s">
        <v>559</v>
      </c>
      <c r="B17" s="70"/>
      <c r="C17" s="70"/>
      <c r="D17" s="70"/>
      <c r="E17" s="70"/>
      <c r="F17" s="70">
        <v>4.64</v>
      </c>
      <c r="G17" s="70"/>
      <c r="H17" s="70"/>
      <c r="I17" s="70"/>
    </row>
    <row r="18" ht="21" customHeight="1" spans="1:9">
      <c r="A18" s="71" t="s">
        <v>560</v>
      </c>
      <c r="B18" s="70"/>
      <c r="C18" s="70"/>
      <c r="D18" s="70"/>
      <c r="E18" s="70"/>
      <c r="F18" s="70"/>
      <c r="G18" s="70"/>
      <c r="H18" s="70"/>
      <c r="I18" s="70"/>
    </row>
    <row r="19" ht="21" customHeight="1" spans="1:9">
      <c r="A19" s="71" t="s">
        <v>561</v>
      </c>
      <c r="B19" s="70"/>
      <c r="C19" s="70"/>
      <c r="D19" s="70"/>
      <c r="E19" s="70"/>
      <c r="F19" s="70">
        <v>12.3</v>
      </c>
      <c r="G19" s="70"/>
      <c r="H19" s="70"/>
      <c r="I19" s="70"/>
    </row>
    <row r="20" ht="21" customHeight="1" spans="1:9">
      <c r="A20" s="70" t="s">
        <v>548</v>
      </c>
      <c r="B20" s="70"/>
      <c r="C20" s="70"/>
      <c r="D20" s="70"/>
      <c r="E20" s="70"/>
      <c r="F20" s="70">
        <v>12.22</v>
      </c>
      <c r="G20" s="70"/>
      <c r="H20" s="70"/>
      <c r="I20" s="70"/>
    </row>
    <row r="21" ht="21" customHeight="1" spans="1:9">
      <c r="A21" s="70" t="s">
        <v>549</v>
      </c>
      <c r="B21" s="70"/>
      <c r="C21" s="70"/>
      <c r="D21" s="70"/>
      <c r="E21" s="70"/>
      <c r="F21" s="70">
        <v>0.08</v>
      </c>
      <c r="G21" s="70"/>
      <c r="H21" s="70"/>
      <c r="I21" s="70"/>
    </row>
    <row r="22" ht="27.75" customHeight="1" spans="1:9">
      <c r="A22" s="120"/>
      <c r="B22" s="120"/>
      <c r="C22" s="120"/>
      <c r="D22" s="120"/>
      <c r="E22" s="120"/>
      <c r="F22" s="120"/>
      <c r="G22" s="120"/>
      <c r="H22" s="120"/>
      <c r="I22" s="120"/>
    </row>
  </sheetData>
  <mergeCells count="3">
    <mergeCell ref="H1:I1"/>
    <mergeCell ref="A2:I2"/>
    <mergeCell ref="A22:I22"/>
  </mergeCells>
  <printOptions horizontalCentered="1"/>
  <pageMargins left="0.747916666666667" right="0.747916666666667" top="0.984027777777778" bottom="0.984027777777778" header="0.511111111111111" footer="0.511111111111111"/>
  <pageSetup paperSize="9" firstPageNumber="33" orientation="landscape" useFirstPageNumber="1" horizontalDpi="600" vertic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6"/>
  <sheetViews>
    <sheetView zoomScalePageLayoutView="0" workbookViewId="0">
      <pane ySplit="5" topLeftCell="A6" activePane="bottomLeft" state="frozen"/>
      <selection/>
      <selection pane="bottomLeft" activeCell="E25" sqref="E25"/>
    </sheetView>
  </sheetViews>
  <sheetFormatPr defaultColWidth="9" defaultRowHeight="15.6" outlineLevelCol="4"/>
  <cols>
    <col min="1" max="1" width="38.625" style="74" customWidth="1"/>
    <col min="2" max="2" width="12.25" style="74" customWidth="1"/>
    <col min="3" max="3" width="12.125" style="74" customWidth="1"/>
    <col min="4" max="4" width="10.875" style="74" customWidth="1"/>
    <col min="5" max="5" width="11" style="74" customWidth="1"/>
    <col min="6" max="253" width="8.75" style="75" customWidth="1"/>
    <col min="254" max="16384" width="9" style="75" customWidth="1"/>
  </cols>
  <sheetData>
    <row r="1" spans="4:5">
      <c r="D1" s="76" t="s">
        <v>562</v>
      </c>
      <c r="E1" s="76"/>
    </row>
    <row r="2" ht="27" customHeight="1" spans="1:5">
      <c r="A2" s="101" t="s">
        <v>563</v>
      </c>
      <c r="B2" s="101"/>
      <c r="C2" s="101"/>
      <c r="D2" s="101"/>
      <c r="E2" s="101"/>
    </row>
    <row r="3" ht="15.75" customHeight="1" spans="1:5">
      <c r="A3" s="78"/>
      <c r="B3" s="78"/>
      <c r="C3" s="78"/>
      <c r="D3" s="78"/>
      <c r="E3" s="78"/>
    </row>
    <row r="4" ht="17.25" customHeight="1" spans="1:5">
      <c r="A4" s="102"/>
      <c r="B4" s="102"/>
      <c r="C4" s="102"/>
      <c r="D4" s="102"/>
      <c r="E4" s="103"/>
    </row>
    <row r="5" ht="45" customHeight="1" spans="1:5">
      <c r="A5" s="104" t="s">
        <v>564</v>
      </c>
      <c r="B5" s="83" t="s">
        <v>102</v>
      </c>
      <c r="C5" s="83" t="s">
        <v>13</v>
      </c>
      <c r="D5" s="83" t="s">
        <v>103</v>
      </c>
      <c r="E5" s="83" t="s">
        <v>16</v>
      </c>
    </row>
    <row r="6" ht="17.25" customHeight="1" spans="1:5">
      <c r="A6" s="91" t="s">
        <v>565</v>
      </c>
      <c r="B6" s="105"/>
      <c r="C6" s="105"/>
      <c r="D6" s="106"/>
      <c r="E6" s="107"/>
    </row>
    <row r="7" ht="17.25" customHeight="1" spans="1:5">
      <c r="A7" s="91" t="s">
        <v>566</v>
      </c>
      <c r="B7" s="105"/>
      <c r="C7" s="105"/>
      <c r="D7" s="108"/>
      <c r="E7" s="107"/>
    </row>
    <row r="8" ht="17.25" customHeight="1" spans="1:5">
      <c r="A8" s="91" t="s">
        <v>567</v>
      </c>
      <c r="B8" s="105"/>
      <c r="C8" s="105"/>
      <c r="D8" s="108"/>
      <c r="E8" s="107"/>
    </row>
    <row r="9" ht="17.25" customHeight="1" spans="1:5">
      <c r="A9" s="109" t="s">
        <v>568</v>
      </c>
      <c r="B9" s="105"/>
      <c r="C9" s="88"/>
      <c r="D9" s="110"/>
      <c r="E9" s="107"/>
    </row>
    <row r="10" ht="17.25" customHeight="1" spans="1:5">
      <c r="A10" s="109" t="s">
        <v>569</v>
      </c>
      <c r="B10" s="105"/>
      <c r="C10" s="105"/>
      <c r="D10" s="108"/>
      <c r="E10" s="107"/>
    </row>
    <row r="11" ht="17.25" customHeight="1" spans="1:5">
      <c r="A11" s="91" t="s">
        <v>570</v>
      </c>
      <c r="B11" s="105"/>
      <c r="C11" s="105"/>
      <c r="D11" s="108"/>
      <c r="E11" s="107"/>
    </row>
    <row r="12" ht="17.25" customHeight="1" spans="1:5">
      <c r="A12" s="91" t="s">
        <v>571</v>
      </c>
      <c r="B12" s="105"/>
      <c r="C12" s="105"/>
      <c r="D12" s="108"/>
      <c r="E12" s="107"/>
    </row>
    <row r="13" ht="17.25" customHeight="1" spans="1:5">
      <c r="A13" s="91" t="s">
        <v>572</v>
      </c>
      <c r="B13" s="105">
        <v>11</v>
      </c>
      <c r="C13" s="105">
        <v>24</v>
      </c>
      <c r="D13" s="108">
        <v>70</v>
      </c>
      <c r="E13" s="111">
        <f>(D13-C13)/C13*100</f>
        <v>191.666666666667</v>
      </c>
    </row>
    <row r="14" ht="17.25" customHeight="1" spans="1:5">
      <c r="A14" s="91" t="s">
        <v>573</v>
      </c>
      <c r="B14" s="105">
        <v>9320</v>
      </c>
      <c r="C14" s="105">
        <v>11520</v>
      </c>
      <c r="D14" s="108">
        <v>14880</v>
      </c>
      <c r="E14" s="111">
        <f>(D14-C14)/C14*100</f>
        <v>29.1666666666667</v>
      </c>
    </row>
    <row r="15" ht="17.25" customHeight="1" spans="1:5">
      <c r="A15" s="91" t="s">
        <v>574</v>
      </c>
      <c r="B15" s="105"/>
      <c r="C15" s="105"/>
      <c r="D15" s="108"/>
      <c r="E15" s="107"/>
    </row>
    <row r="16" s="73" customFormat="1" ht="17.25" customHeight="1" spans="1:5">
      <c r="A16" s="91" t="s">
        <v>575</v>
      </c>
      <c r="B16" s="105"/>
      <c r="C16" s="105"/>
      <c r="D16" s="108"/>
      <c r="E16" s="107"/>
    </row>
    <row r="17" ht="17.25" customHeight="1" spans="1:5">
      <c r="A17" s="91" t="s">
        <v>576</v>
      </c>
      <c r="B17" s="105">
        <v>150</v>
      </c>
      <c r="C17" s="105"/>
      <c r="D17" s="108"/>
      <c r="E17" s="107"/>
    </row>
    <row r="18" ht="17.25" customHeight="1" spans="1:5">
      <c r="A18" s="91" t="s">
        <v>577</v>
      </c>
      <c r="B18" s="105"/>
      <c r="C18" s="105"/>
      <c r="D18" s="108"/>
      <c r="E18" s="107"/>
    </row>
    <row r="19" ht="17.25" customHeight="1" spans="1:5">
      <c r="A19" s="91" t="s">
        <v>578</v>
      </c>
      <c r="B19" s="105"/>
      <c r="C19" s="105"/>
      <c r="D19" s="105"/>
      <c r="E19" s="107"/>
    </row>
    <row r="20" ht="17.25" customHeight="1" spans="1:5">
      <c r="A20" s="91" t="s">
        <v>579</v>
      </c>
      <c r="B20" s="105"/>
      <c r="C20" s="105"/>
      <c r="D20" s="108"/>
      <c r="E20" s="107"/>
    </row>
    <row r="21" ht="17.25" customHeight="1" spans="1:5">
      <c r="A21" s="91" t="s">
        <v>580</v>
      </c>
      <c r="B21" s="105"/>
      <c r="C21" s="105"/>
      <c r="D21" s="108"/>
      <c r="E21" s="107"/>
    </row>
    <row r="22" ht="17.25" customHeight="1" spans="1:5">
      <c r="A22" s="91" t="s">
        <v>581</v>
      </c>
      <c r="B22" s="105"/>
      <c r="C22" s="105"/>
      <c r="D22" s="112"/>
      <c r="E22" s="107"/>
    </row>
    <row r="23" ht="17.25" customHeight="1" spans="1:5">
      <c r="A23" s="91" t="s">
        <v>582</v>
      </c>
      <c r="B23" s="105">
        <v>15</v>
      </c>
      <c r="C23" s="105"/>
      <c r="D23" s="112"/>
      <c r="E23" s="107"/>
    </row>
    <row r="24" ht="17.25" customHeight="1" spans="1:5">
      <c r="A24" s="113"/>
      <c r="C24" s="112"/>
      <c r="D24" s="99"/>
      <c r="E24" s="107"/>
    </row>
    <row r="25" ht="17.25" customHeight="1" spans="1:5">
      <c r="A25" s="97" t="s">
        <v>43</v>
      </c>
      <c r="B25" s="114">
        <f>SUM(B6:B24)</f>
        <v>9496</v>
      </c>
      <c r="C25" s="114">
        <f>SUM(C6:C24)</f>
        <v>11544</v>
      </c>
      <c r="D25" s="114">
        <f>SUM(D6:D24)</f>
        <v>14950</v>
      </c>
      <c r="E25" s="111">
        <f>(D25-C25)/C25*100</f>
        <v>29.5045045045045</v>
      </c>
    </row>
    <row r="26" ht="17.25" customHeight="1" spans="1:5">
      <c r="A26" s="97"/>
      <c r="B26" s="114"/>
      <c r="C26" s="114"/>
      <c r="D26" s="114"/>
      <c r="E26" s="111"/>
    </row>
    <row r="27" ht="17.25" customHeight="1" spans="1:5">
      <c r="A27" s="99" t="s">
        <v>44</v>
      </c>
      <c r="B27" s="112">
        <f>SUM(B28,B31:B34)</f>
        <v>1944</v>
      </c>
      <c r="C27" s="112">
        <f>SUM(C28,C31:C34)</f>
        <v>18726</v>
      </c>
      <c r="D27" s="112">
        <f>SUM(D28,D31:D34)</f>
        <v>3947</v>
      </c>
      <c r="E27" s="111">
        <f>(D27-C27)/C27*100</f>
        <v>-78.9223539463847</v>
      </c>
    </row>
    <row r="28" ht="17.25" customHeight="1" spans="1:5">
      <c r="A28" s="99" t="s">
        <v>583</v>
      </c>
      <c r="B28" s="112"/>
      <c r="C28" s="112">
        <v>2752</v>
      </c>
      <c r="D28" s="112">
        <v>67</v>
      </c>
      <c r="E28" s="111">
        <f>(D28-C28)/C28*100</f>
        <v>-97.5654069767442</v>
      </c>
    </row>
    <row r="29" ht="17.25" customHeight="1" spans="1:5">
      <c r="A29" s="99" t="s">
        <v>584</v>
      </c>
      <c r="B29" s="112"/>
      <c r="C29" s="112">
        <v>2752</v>
      </c>
      <c r="D29" s="112">
        <v>67</v>
      </c>
      <c r="E29" s="111">
        <f>D29/C29*100</f>
        <v>2.43459302325581</v>
      </c>
    </row>
    <row r="30" ht="17.25" customHeight="1" spans="1:5">
      <c r="A30" s="99" t="s">
        <v>585</v>
      </c>
      <c r="B30" s="112"/>
      <c r="C30" s="112"/>
      <c r="D30" s="112"/>
      <c r="E30" s="107"/>
    </row>
    <row r="31" ht="17.25" customHeight="1" spans="1:5">
      <c r="A31" s="100" t="s">
        <v>586</v>
      </c>
      <c r="B31" s="112"/>
      <c r="C31" s="112"/>
      <c r="D31" s="112"/>
      <c r="E31" s="107"/>
    </row>
    <row r="32" ht="17.25" customHeight="1" spans="1:5">
      <c r="A32" s="100" t="s">
        <v>587</v>
      </c>
      <c r="B32" s="112"/>
      <c r="C32" s="112">
        <v>14030</v>
      </c>
      <c r="D32" s="112"/>
      <c r="E32" s="111">
        <f>(D32-C32)/C32*100</f>
        <v>-100</v>
      </c>
    </row>
    <row r="33" ht="17.25" customHeight="1" spans="1:5">
      <c r="A33" s="99" t="s">
        <v>50</v>
      </c>
      <c r="B33" s="112"/>
      <c r="C33" s="112"/>
      <c r="D33" s="112"/>
      <c r="E33" s="111"/>
    </row>
    <row r="34" ht="17.25" customHeight="1" spans="1:5">
      <c r="A34" s="99" t="s">
        <v>52</v>
      </c>
      <c r="B34" s="112">
        <v>1944</v>
      </c>
      <c r="C34" s="112">
        <v>1944</v>
      </c>
      <c r="D34" s="112">
        <v>3880</v>
      </c>
      <c r="E34" s="111">
        <f>(D34-C34)/C34*100</f>
        <v>99.5884773662551</v>
      </c>
    </row>
    <row r="35" ht="17.25" customHeight="1" spans="1:5">
      <c r="A35" s="100"/>
      <c r="B35" s="112"/>
      <c r="C35" s="112"/>
      <c r="D35" s="112"/>
      <c r="E35" s="111"/>
    </row>
    <row r="36" ht="17.25" customHeight="1" spans="1:5">
      <c r="A36" s="115"/>
      <c r="B36" s="112"/>
      <c r="C36" s="112"/>
      <c r="D36" s="112"/>
      <c r="E36" s="107"/>
    </row>
    <row r="37" ht="17.25" customHeight="1" spans="1:5">
      <c r="A37" s="116"/>
      <c r="B37" s="112"/>
      <c r="C37" s="112"/>
      <c r="D37" s="112"/>
      <c r="E37" s="107"/>
    </row>
    <row r="38" ht="17.25" customHeight="1" spans="1:5">
      <c r="A38" s="97" t="s">
        <v>588</v>
      </c>
      <c r="B38" s="85">
        <f>SUM(B25,B27)</f>
        <v>11440</v>
      </c>
      <c r="C38" s="85">
        <f>SUM(C25,C27)</f>
        <v>30270</v>
      </c>
      <c r="D38" s="85">
        <f>SUM(D25,D27)</f>
        <v>18897</v>
      </c>
      <c r="E38" s="111">
        <f>(D38-C38)/C38*100</f>
        <v>-37.5718533201189</v>
      </c>
    </row>
    <row r="39" ht="15.75" customHeight="1" spans="5:5">
      <c r="E39" s="75"/>
    </row>
    <row r="40" ht="15.75" customHeight="1" spans="5:5">
      <c r="E40" s="75"/>
    </row>
    <row r="41" ht="15.75" customHeight="1" spans="5:5">
      <c r="E41" s="75"/>
    </row>
    <row r="42" ht="15.75" customHeight="1" spans="5:5">
      <c r="E42" s="75"/>
    </row>
    <row r="43" ht="15.75" customHeight="1" spans="5:5">
      <c r="E43" s="75"/>
    </row>
    <row r="44" ht="15.75" customHeight="1" spans="5:5">
      <c r="E44" s="75"/>
    </row>
    <row r="45" ht="15.75" customHeight="1" spans="5:5">
      <c r="E45" s="75"/>
    </row>
    <row r="46" ht="15.75" customHeight="1" spans="5:5">
      <c r="E46" s="75"/>
    </row>
    <row r="47" ht="15.75" customHeight="1" spans="5:5">
      <c r="E47" s="75"/>
    </row>
    <row r="48" ht="15.75" customHeight="1" spans="5:5">
      <c r="E48" s="75"/>
    </row>
    <row r="49" ht="15.75" customHeight="1" spans="5:5">
      <c r="E49" s="75"/>
    </row>
    <row r="50" ht="15.75" customHeight="1" spans="5:5">
      <c r="E50" s="75"/>
    </row>
    <row r="51" ht="15.75" customHeight="1" spans="5:5">
      <c r="E51" s="75"/>
    </row>
    <row r="52" ht="15.75" customHeight="1" spans="5:5">
      <c r="E52" s="75"/>
    </row>
    <row r="53" ht="15.75" customHeight="1" spans="5:5">
      <c r="E53" s="75"/>
    </row>
    <row r="54" ht="15.75" customHeight="1" spans="5:5">
      <c r="E54" s="75"/>
    </row>
    <row r="55" ht="15.75" customHeight="1" spans="5:5">
      <c r="E55" s="75"/>
    </row>
    <row r="56" ht="15.75" customHeight="1" spans="5:5">
      <c r="E56" s="75"/>
    </row>
    <row r="57" ht="15.75" customHeight="1" spans="5:5">
      <c r="E57" s="75"/>
    </row>
    <row r="58" ht="15.75" customHeight="1" spans="5:5">
      <c r="E58" s="75"/>
    </row>
    <row r="59" ht="15.75" customHeight="1"/>
    <row r="60" ht="15.75" customHeight="1"/>
    <row r="61" ht="15.75" customHeight="1"/>
    <row r="62" ht="15.75" customHeight="1"/>
    <row r="63" ht="15.75" customHeight="1"/>
    <row r="64" ht="15.75" customHeight="1"/>
    <row r="65" ht="15.75" customHeight="1"/>
    <row r="66" ht="15.75" customHeight="1"/>
  </sheetData>
  <mergeCells count="2">
    <mergeCell ref="D1:E1"/>
    <mergeCell ref="A2:E2"/>
  </mergeCells>
  <printOptions horizontalCentered="1"/>
  <pageMargins left="0.551181102362205" right="0.551181102362205" top="0.78740157480315" bottom="0.708661417322835" header="0.393700787401575" footer="0.393700787401575"/>
  <pageSetup paperSize="9" firstPageNumber="45" orientation="portrait" useFirstPageNumber="1" horizontalDpi="600" vertic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7"/>
  <sheetViews>
    <sheetView showZeros="0" zoomScalePageLayoutView="0" workbookViewId="0">
      <pane ySplit="5" topLeftCell="A6" activePane="bottomLeft" state="frozen"/>
      <selection/>
      <selection pane="bottomLeft" activeCell="E8" sqref="E8:E9"/>
    </sheetView>
  </sheetViews>
  <sheetFormatPr defaultColWidth="9" defaultRowHeight="15.6" outlineLevelCol="4"/>
  <cols>
    <col min="1" max="1" width="40.25" style="74" customWidth="1"/>
    <col min="2" max="2" width="11.375" style="74" customWidth="1"/>
    <col min="3" max="3" width="12.875" style="74" customWidth="1"/>
    <col min="4" max="4" width="9.375" style="74" customWidth="1"/>
    <col min="5" max="5" width="10.375" style="74" customWidth="1"/>
    <col min="6" max="255" width="8.75" style="75" customWidth="1"/>
    <col min="256" max="16384" width="9" style="75" customWidth="1"/>
  </cols>
  <sheetData>
    <row r="1" spans="4:5">
      <c r="D1" s="76" t="s">
        <v>589</v>
      </c>
      <c r="E1" s="76"/>
    </row>
    <row r="2" ht="27" customHeight="1" spans="1:5">
      <c r="A2" s="77" t="s">
        <v>590</v>
      </c>
      <c r="B2" s="77"/>
      <c r="C2" s="77"/>
      <c r="D2" s="77"/>
      <c r="E2" s="77"/>
    </row>
    <row r="3" ht="4.5" customHeight="1" spans="1:5">
      <c r="A3" s="78"/>
      <c r="B3" s="78"/>
      <c r="C3" s="78"/>
      <c r="D3" s="78"/>
      <c r="E3" s="78"/>
    </row>
    <row r="4" ht="17.25" hidden="1" customHeight="1" spans="1:5">
      <c r="A4" s="79"/>
      <c r="B4" s="80"/>
      <c r="C4" s="80"/>
      <c r="D4" s="80"/>
      <c r="E4" s="81"/>
    </row>
    <row r="5" ht="35.25" customHeight="1" spans="1:5">
      <c r="A5" s="82" t="s">
        <v>591</v>
      </c>
      <c r="B5" s="83" t="s">
        <v>102</v>
      </c>
      <c r="C5" s="83" t="s">
        <v>103</v>
      </c>
      <c r="D5" s="83" t="s">
        <v>592</v>
      </c>
      <c r="E5" s="83" t="s">
        <v>593</v>
      </c>
    </row>
    <row r="6" s="73" customFormat="1" ht="19.5" customHeight="1" spans="1:5">
      <c r="A6" s="84" t="s">
        <v>594</v>
      </c>
      <c r="B6" s="85"/>
      <c r="C6" s="85"/>
      <c r="D6" s="85"/>
      <c r="E6" s="86"/>
    </row>
    <row r="7" ht="19.5" customHeight="1" spans="1:5">
      <c r="A7" s="87" t="s">
        <v>595</v>
      </c>
      <c r="B7" s="88"/>
      <c r="C7" s="88"/>
      <c r="D7" s="88"/>
      <c r="E7" s="89"/>
    </row>
    <row r="8" s="73" customFormat="1" ht="19.5" customHeight="1" spans="1:5">
      <c r="A8" s="84" t="s">
        <v>596</v>
      </c>
      <c r="B8" s="85"/>
      <c r="C8" s="85">
        <v>67</v>
      </c>
      <c r="D8" s="85">
        <f>C8-B8</f>
        <v>67</v>
      </c>
      <c r="E8" s="86"/>
    </row>
    <row r="9" ht="19.5" customHeight="1" spans="1:5">
      <c r="A9" s="87" t="s">
        <v>597</v>
      </c>
      <c r="B9" s="88"/>
      <c r="C9" s="88">
        <v>67</v>
      </c>
      <c r="D9" s="85">
        <f>C9-B9</f>
        <v>67</v>
      </c>
      <c r="E9" s="86"/>
    </row>
    <row r="10" ht="30" customHeight="1" spans="1:5">
      <c r="A10" s="90" t="s">
        <v>598</v>
      </c>
      <c r="B10" s="88"/>
      <c r="C10" s="88"/>
      <c r="D10" s="85">
        <f t="shared" ref="D10:D20" si="0">C10-B10</f>
        <v>0</v>
      </c>
      <c r="E10" s="89"/>
    </row>
    <row r="11" s="73" customFormat="1" ht="19.5" customHeight="1" spans="1:5">
      <c r="A11" s="84" t="s">
        <v>599</v>
      </c>
      <c r="B11" s="85">
        <f>B12+B13</f>
        <v>0</v>
      </c>
      <c r="C11" s="85">
        <f>C12+C13</f>
        <v>0</v>
      </c>
      <c r="D11" s="85">
        <f t="shared" si="0"/>
        <v>0</v>
      </c>
      <c r="E11" s="86"/>
    </row>
    <row r="12" ht="19.5" customHeight="1" spans="1:5">
      <c r="A12" s="91" t="s">
        <v>600</v>
      </c>
      <c r="B12" s="88"/>
      <c r="C12" s="88"/>
      <c r="D12" s="85">
        <f t="shared" si="0"/>
        <v>0</v>
      </c>
      <c r="E12" s="89"/>
    </row>
    <row r="13" ht="19.5" customHeight="1" spans="1:5">
      <c r="A13" s="91" t="s">
        <v>601</v>
      </c>
      <c r="B13" s="88"/>
      <c r="C13" s="88"/>
      <c r="D13" s="85">
        <f t="shared" si="0"/>
        <v>0</v>
      </c>
      <c r="E13" s="89"/>
    </row>
    <row r="14" s="73" customFormat="1" ht="19.5" customHeight="1" spans="1:5">
      <c r="A14" s="84" t="s">
        <v>602</v>
      </c>
      <c r="B14" s="85">
        <v>11303</v>
      </c>
      <c r="C14" s="85">
        <v>18808</v>
      </c>
      <c r="D14" s="85">
        <f t="shared" si="0"/>
        <v>7505</v>
      </c>
      <c r="E14" s="86">
        <f>D14/B14*100</f>
        <v>66.3983013359285</v>
      </c>
    </row>
    <row r="15" ht="30" customHeight="1" spans="1:5">
      <c r="A15" s="92" t="s">
        <v>603</v>
      </c>
      <c r="B15" s="88">
        <v>10609</v>
      </c>
      <c r="C15" s="88">
        <v>18395</v>
      </c>
      <c r="D15" s="85">
        <f t="shared" si="0"/>
        <v>7786</v>
      </c>
      <c r="E15" s="86">
        <f>D15/B15*100</f>
        <v>73.3905174851541</v>
      </c>
    </row>
    <row r="16" s="73" customFormat="1" ht="30" customHeight="1" spans="1:5">
      <c r="A16" s="92" t="s">
        <v>604</v>
      </c>
      <c r="B16" s="88"/>
      <c r="C16" s="88"/>
      <c r="D16" s="85">
        <f t="shared" si="0"/>
        <v>0</v>
      </c>
      <c r="E16" s="86"/>
    </row>
    <row r="17" ht="30" customHeight="1" spans="1:5">
      <c r="A17" s="92" t="s">
        <v>605</v>
      </c>
      <c r="B17" s="88"/>
      <c r="C17" s="88"/>
      <c r="D17" s="85">
        <f t="shared" si="0"/>
        <v>0</v>
      </c>
      <c r="E17" s="86"/>
    </row>
    <row r="18" ht="30" customHeight="1" spans="1:5">
      <c r="A18" s="92" t="s">
        <v>606</v>
      </c>
      <c r="B18" s="88">
        <v>268</v>
      </c>
      <c r="C18" s="88">
        <v>137</v>
      </c>
      <c r="D18" s="85">
        <f t="shared" si="0"/>
        <v>-131</v>
      </c>
      <c r="E18" s="86">
        <f>D18/B18*100</f>
        <v>-48.8805970149254</v>
      </c>
    </row>
    <row r="19" ht="30" customHeight="1" spans="1:5">
      <c r="A19" s="92" t="s">
        <v>607</v>
      </c>
      <c r="B19" s="88">
        <v>426</v>
      </c>
      <c r="C19" s="88">
        <v>276</v>
      </c>
      <c r="D19" s="85">
        <f t="shared" si="0"/>
        <v>-150</v>
      </c>
      <c r="E19" s="86">
        <f>D19/B19*100</f>
        <v>-35.2112676056338</v>
      </c>
    </row>
    <row r="20" ht="30" customHeight="1" spans="1:5">
      <c r="A20" s="92" t="s">
        <v>608</v>
      </c>
      <c r="B20" s="88"/>
      <c r="C20" s="88"/>
      <c r="D20" s="85">
        <f t="shared" si="0"/>
        <v>0</v>
      </c>
      <c r="E20" s="86"/>
    </row>
    <row r="21" s="73" customFormat="1" ht="19.5" customHeight="1" spans="1:5">
      <c r="A21" s="84" t="s">
        <v>609</v>
      </c>
      <c r="B21" s="85"/>
      <c r="C21" s="85"/>
      <c r="D21" s="85"/>
      <c r="E21" s="86"/>
    </row>
    <row r="22" ht="30" customHeight="1" spans="1:5">
      <c r="A22" s="93" t="s">
        <v>610</v>
      </c>
      <c r="B22" s="88"/>
      <c r="C22" s="88"/>
      <c r="D22" s="85"/>
      <c r="E22" s="86"/>
    </row>
    <row r="23" ht="30" customHeight="1" spans="1:5">
      <c r="A23" s="93" t="s">
        <v>611</v>
      </c>
      <c r="B23" s="88"/>
      <c r="C23" s="88"/>
      <c r="D23" s="85"/>
      <c r="E23" s="86"/>
    </row>
    <row r="24" ht="21.75" customHeight="1" spans="1:5">
      <c r="A24" s="94" t="s">
        <v>612</v>
      </c>
      <c r="B24" s="88"/>
      <c r="C24" s="88"/>
      <c r="D24" s="85"/>
      <c r="E24" s="86"/>
    </row>
    <row r="25" ht="30" customHeight="1" spans="1:5">
      <c r="A25" s="93" t="s">
        <v>613</v>
      </c>
      <c r="B25" s="88"/>
      <c r="C25" s="88"/>
      <c r="D25" s="85"/>
      <c r="E25" s="86"/>
    </row>
    <row r="26" s="73" customFormat="1" ht="19.5" customHeight="1" spans="1:5">
      <c r="A26" s="95" t="s">
        <v>614</v>
      </c>
      <c r="B26" s="85"/>
      <c r="C26" s="85"/>
      <c r="D26" s="85"/>
      <c r="E26" s="86"/>
    </row>
    <row r="27" ht="30" customHeight="1" spans="1:5">
      <c r="A27" s="93" t="s">
        <v>615</v>
      </c>
      <c r="B27" s="88"/>
      <c r="C27" s="88"/>
      <c r="D27" s="85"/>
      <c r="E27" s="86"/>
    </row>
    <row r="28" ht="19.5" customHeight="1" spans="1:5">
      <c r="A28" s="94" t="s">
        <v>616</v>
      </c>
      <c r="B28" s="88"/>
      <c r="C28" s="88"/>
      <c r="D28" s="85"/>
      <c r="E28" s="86"/>
    </row>
    <row r="29" ht="19.5" customHeight="1" spans="1:5">
      <c r="A29" s="94" t="s">
        <v>617</v>
      </c>
      <c r="B29" s="88"/>
      <c r="C29" s="88"/>
      <c r="D29" s="85"/>
      <c r="E29" s="86"/>
    </row>
    <row r="30" ht="19.5" customHeight="1" spans="1:5">
      <c r="A30" s="94" t="s">
        <v>618</v>
      </c>
      <c r="B30" s="88"/>
      <c r="C30" s="88"/>
      <c r="D30" s="85"/>
      <c r="E30" s="86"/>
    </row>
    <row r="31" ht="19.5" customHeight="1" spans="1:5">
      <c r="A31" s="94" t="s">
        <v>619</v>
      </c>
      <c r="B31" s="88"/>
      <c r="C31" s="88"/>
      <c r="D31" s="85"/>
      <c r="E31" s="86"/>
    </row>
    <row r="32" ht="19.5" customHeight="1" spans="1:5">
      <c r="A32" s="94" t="s">
        <v>620</v>
      </c>
      <c r="B32" s="88"/>
      <c r="C32" s="88"/>
      <c r="D32" s="85"/>
      <c r="E32" s="86"/>
    </row>
    <row r="33" s="73" customFormat="1" ht="19.5" customHeight="1" spans="1:5">
      <c r="A33" s="95" t="s">
        <v>621</v>
      </c>
      <c r="B33" s="85"/>
      <c r="C33" s="85"/>
      <c r="D33" s="85"/>
      <c r="E33" s="86"/>
    </row>
    <row r="34" ht="30" customHeight="1" spans="1:5">
      <c r="A34" s="93" t="s">
        <v>622</v>
      </c>
      <c r="B34" s="88"/>
      <c r="C34" s="88"/>
      <c r="D34" s="85"/>
      <c r="E34" s="86"/>
    </row>
    <row r="35" ht="30" customHeight="1" spans="1:5">
      <c r="A35" s="93" t="s">
        <v>623</v>
      </c>
      <c r="B35" s="88"/>
      <c r="C35" s="88"/>
      <c r="D35" s="85"/>
      <c r="E35" s="86"/>
    </row>
    <row r="36" ht="19.5" customHeight="1" spans="1:5">
      <c r="A36" s="94" t="s">
        <v>624</v>
      </c>
      <c r="B36" s="88"/>
      <c r="C36" s="88"/>
      <c r="D36" s="85"/>
      <c r="E36" s="86"/>
    </row>
    <row r="37" s="73" customFormat="1" ht="19.5" customHeight="1" spans="1:5">
      <c r="A37" s="95" t="s">
        <v>625</v>
      </c>
      <c r="B37" s="85"/>
      <c r="C37" s="85"/>
      <c r="D37" s="85"/>
      <c r="E37" s="86"/>
    </row>
    <row r="38" ht="19.5" customHeight="1" spans="1:5">
      <c r="A38" s="94" t="s">
        <v>626</v>
      </c>
      <c r="B38" s="88"/>
      <c r="C38" s="88"/>
      <c r="D38" s="88"/>
      <c r="E38" s="86"/>
    </row>
    <row r="39" s="73" customFormat="1" ht="19.5" customHeight="1" spans="1:5">
      <c r="A39" s="95" t="s">
        <v>627</v>
      </c>
      <c r="B39" s="85">
        <v>36</v>
      </c>
      <c r="C39" s="85">
        <v>22</v>
      </c>
      <c r="D39" s="85">
        <f>C39-B39</f>
        <v>-14</v>
      </c>
      <c r="E39" s="86">
        <f>D39/B39*100</f>
        <v>-38.8888888888889</v>
      </c>
    </row>
    <row r="40" ht="30" customHeight="1" spans="1:5">
      <c r="A40" s="93" t="s">
        <v>628</v>
      </c>
      <c r="B40" s="88">
        <v>36</v>
      </c>
      <c r="C40" s="88">
        <v>22</v>
      </c>
      <c r="D40" s="85">
        <f>C40-B40</f>
        <v>-14</v>
      </c>
      <c r="E40" s="86">
        <f>D40/B40*100</f>
        <v>-38.8888888888889</v>
      </c>
    </row>
    <row r="41" ht="30" customHeight="1" spans="1:5">
      <c r="A41" s="94" t="s">
        <v>629</v>
      </c>
      <c r="B41" s="88"/>
      <c r="C41" s="88"/>
      <c r="D41" s="85">
        <f>C41-B41</f>
        <v>0</v>
      </c>
      <c r="E41" s="86"/>
    </row>
    <row r="42" ht="30" customHeight="1" spans="1:5">
      <c r="A42" s="93" t="s">
        <v>630</v>
      </c>
      <c r="B42" s="88"/>
      <c r="C42" s="88"/>
      <c r="D42" s="88"/>
      <c r="E42" s="86"/>
    </row>
    <row r="43" s="73" customFormat="1" ht="19.5" customHeight="1" spans="1:5">
      <c r="A43" s="95" t="s">
        <v>631</v>
      </c>
      <c r="B43" s="85"/>
      <c r="C43" s="85"/>
      <c r="D43" s="85"/>
      <c r="E43" s="86"/>
    </row>
    <row r="44" s="73" customFormat="1" ht="19.5" customHeight="1" spans="1:5">
      <c r="A44" s="95" t="s">
        <v>632</v>
      </c>
      <c r="B44" s="85"/>
      <c r="C44" s="85"/>
      <c r="D44" s="85"/>
      <c r="E44" s="86"/>
    </row>
    <row r="45" ht="19.5" customHeight="1" spans="1:5">
      <c r="A45" s="96"/>
      <c r="B45" s="88"/>
      <c r="C45" s="88"/>
      <c r="D45" s="85"/>
      <c r="E45" s="86"/>
    </row>
    <row r="46" ht="19.5" customHeight="1" spans="1:5">
      <c r="A46" s="97" t="s">
        <v>84</v>
      </c>
      <c r="B46" s="85">
        <f>SUM(B8,B14,B39)</f>
        <v>11339</v>
      </c>
      <c r="C46" s="85">
        <f>SUM(C8,C14,C39)</f>
        <v>18897</v>
      </c>
      <c r="D46" s="85">
        <f>C46-B46</f>
        <v>7558</v>
      </c>
      <c r="E46" s="86">
        <f>D46/B46*100</f>
        <v>66.6549078401976</v>
      </c>
    </row>
    <row r="47" ht="19.5" customHeight="1" spans="1:5">
      <c r="A47" s="97"/>
      <c r="B47" s="85"/>
      <c r="C47" s="85"/>
      <c r="D47" s="85">
        <f t="shared" ref="D47:D59" si="1">C47-B47</f>
        <v>0</v>
      </c>
      <c r="E47" s="86"/>
    </row>
    <row r="48" ht="19.5" customHeight="1" spans="1:5">
      <c r="A48" s="98" t="s">
        <v>85</v>
      </c>
      <c r="B48" s="88"/>
      <c r="C48" s="88"/>
      <c r="D48" s="85">
        <f t="shared" si="1"/>
        <v>0</v>
      </c>
      <c r="E48" s="86"/>
    </row>
    <row r="49" ht="19.5" customHeight="1" spans="1:5">
      <c r="A49" s="99" t="s">
        <v>633</v>
      </c>
      <c r="B49" s="88"/>
      <c r="C49" s="88"/>
      <c r="D49" s="85">
        <f t="shared" si="1"/>
        <v>0</v>
      </c>
      <c r="E49" s="86"/>
    </row>
    <row r="50" ht="19.5" customHeight="1" spans="1:5">
      <c r="A50" s="99" t="s">
        <v>634</v>
      </c>
      <c r="B50" s="88"/>
      <c r="C50" s="88"/>
      <c r="D50" s="85">
        <f t="shared" si="1"/>
        <v>0</v>
      </c>
      <c r="E50" s="86"/>
    </row>
    <row r="51" ht="19.5" customHeight="1" spans="1:5">
      <c r="A51" s="99" t="s">
        <v>635</v>
      </c>
      <c r="B51" s="88"/>
      <c r="C51" s="88"/>
      <c r="D51" s="85">
        <f t="shared" si="1"/>
        <v>0</v>
      </c>
      <c r="E51" s="86"/>
    </row>
    <row r="52" ht="19.5" customHeight="1" spans="1:5">
      <c r="A52" s="100" t="s">
        <v>636</v>
      </c>
      <c r="B52" s="88">
        <v>2880</v>
      </c>
      <c r="C52" s="88"/>
      <c r="D52" s="85">
        <f t="shared" si="1"/>
        <v>-2880</v>
      </c>
      <c r="E52" s="86"/>
    </row>
    <row r="53" ht="19.5" customHeight="1" spans="1:5">
      <c r="A53" s="100" t="s">
        <v>637</v>
      </c>
      <c r="B53" s="88">
        <v>14030</v>
      </c>
      <c r="C53" s="88"/>
      <c r="D53" s="85">
        <f t="shared" si="1"/>
        <v>-14030</v>
      </c>
      <c r="E53" s="86"/>
    </row>
    <row r="54" ht="19.5" customHeight="1" spans="1:5">
      <c r="A54" s="99" t="s">
        <v>638</v>
      </c>
      <c r="B54" s="88">
        <v>101</v>
      </c>
      <c r="C54" s="88"/>
      <c r="D54" s="85">
        <f t="shared" si="1"/>
        <v>-101</v>
      </c>
      <c r="E54" s="86">
        <f>D54/B54*100</f>
        <v>-100</v>
      </c>
    </row>
    <row r="55" ht="19.5" customHeight="1" spans="1:5">
      <c r="A55" s="99" t="s">
        <v>639</v>
      </c>
      <c r="B55" s="88"/>
      <c r="C55" s="88"/>
      <c r="D55" s="85">
        <f t="shared" si="1"/>
        <v>0</v>
      </c>
      <c r="E55" s="86"/>
    </row>
    <row r="56" ht="19.5" customHeight="1" spans="1:5">
      <c r="A56" s="100"/>
      <c r="B56" s="88"/>
      <c r="C56" s="88"/>
      <c r="D56" s="85">
        <f t="shared" si="1"/>
        <v>0</v>
      </c>
      <c r="E56" s="86"/>
    </row>
    <row r="57" ht="19.5" customHeight="1" spans="1:5">
      <c r="A57" s="100"/>
      <c r="B57" s="88"/>
      <c r="C57" s="88"/>
      <c r="D57" s="85">
        <f t="shared" si="1"/>
        <v>0</v>
      </c>
      <c r="E57" s="86"/>
    </row>
    <row r="58" ht="19.5" customHeight="1" spans="1:5">
      <c r="A58" s="100"/>
      <c r="B58" s="88"/>
      <c r="C58" s="88"/>
      <c r="D58" s="85">
        <f t="shared" si="1"/>
        <v>0</v>
      </c>
      <c r="E58" s="86"/>
    </row>
    <row r="59" ht="19.5" customHeight="1" spans="1:5">
      <c r="A59" s="97" t="s">
        <v>454</v>
      </c>
      <c r="B59" s="85">
        <v>11440</v>
      </c>
      <c r="C59" s="85">
        <v>18897</v>
      </c>
      <c r="D59" s="85">
        <f t="shared" si="1"/>
        <v>7457</v>
      </c>
      <c r="E59" s="86">
        <f>D59/B59*100</f>
        <v>65.1835664335664</v>
      </c>
    </row>
    <row r="60" ht="15.75" customHeight="1" spans="4:5">
      <c r="D60" s="75"/>
      <c r="E60" s="75"/>
    </row>
    <row r="61" ht="15.75" customHeight="1" spans="4:5">
      <c r="D61" s="75"/>
      <c r="E61" s="75"/>
    </row>
    <row r="62" ht="15.75" customHeight="1" spans="4:5">
      <c r="D62" s="75"/>
      <c r="E62" s="75"/>
    </row>
    <row r="63" ht="15.75" customHeight="1" spans="4:5">
      <c r="D63" s="75"/>
      <c r="E63" s="75"/>
    </row>
    <row r="64" ht="15.75" customHeight="1" spans="5:5">
      <c r="E64" s="75"/>
    </row>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sheetData>
  <mergeCells count="2">
    <mergeCell ref="D1:E1"/>
    <mergeCell ref="A2:E2"/>
  </mergeCells>
  <printOptions horizontalCentered="1"/>
  <pageMargins left="0.551181102362205" right="0.551181102362205" top="0.708661417322835" bottom="0.708661417322835" header="0.393700787401575" footer="0.393700787401575"/>
  <pageSetup paperSize="9" firstPageNumber="46" orientation="portrait" useFirstPageNumber="1" horizontalDpi="600" vertic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workbookViewId="0">
      <selection activeCell="F5" sqref="F5:F20"/>
    </sheetView>
  </sheetViews>
  <sheetFormatPr defaultColWidth="9" defaultRowHeight="15.6"/>
  <cols>
    <col min="1" max="1" width="26.25" style="59" customWidth="1"/>
    <col min="2" max="16384" width="9" style="59" customWidth="1"/>
  </cols>
  <sheetData>
    <row r="1" spans="8:9">
      <c r="H1" s="60" t="s">
        <v>640</v>
      </c>
      <c r="I1" s="60"/>
    </row>
    <row r="2" ht="20.4" spans="1:9">
      <c r="A2" s="61" t="s">
        <v>641</v>
      </c>
      <c r="B2" s="61"/>
      <c r="C2" s="61"/>
      <c r="D2" s="61"/>
      <c r="E2" s="61"/>
      <c r="F2" s="61"/>
      <c r="G2" s="61"/>
      <c r="H2" s="61"/>
      <c r="I2" s="61"/>
    </row>
    <row r="3" spans="1:9">
      <c r="A3" s="62"/>
      <c r="B3" s="62"/>
      <c r="C3" s="62"/>
      <c r="D3" s="62"/>
      <c r="E3" s="62"/>
      <c r="F3" s="62"/>
      <c r="G3" s="62"/>
      <c r="H3" s="62"/>
      <c r="I3" s="62" t="s">
        <v>10</v>
      </c>
    </row>
    <row r="4" ht="21" customHeight="1" spans="1:9">
      <c r="A4" s="63" t="s">
        <v>438</v>
      </c>
      <c r="B4" s="64" t="s">
        <v>539</v>
      </c>
      <c r="C4" s="65" t="s">
        <v>540</v>
      </c>
      <c r="D4" s="65" t="s">
        <v>541</v>
      </c>
      <c r="E4" s="65" t="s">
        <v>542</v>
      </c>
      <c r="F4" s="65" t="s">
        <v>543</v>
      </c>
      <c r="G4" s="65" t="s">
        <v>544</v>
      </c>
      <c r="H4" s="65" t="s">
        <v>545</v>
      </c>
      <c r="I4" s="65" t="s">
        <v>546</v>
      </c>
    </row>
    <row r="5" s="58" customFormat="1" ht="21" customHeight="1" spans="1:9">
      <c r="A5" s="66" t="s">
        <v>642</v>
      </c>
      <c r="B5" s="67"/>
      <c r="C5" s="67"/>
      <c r="D5" s="67"/>
      <c r="E5" s="67"/>
      <c r="F5" s="68">
        <v>23910</v>
      </c>
      <c r="G5" s="67"/>
      <c r="H5" s="67"/>
      <c r="I5" s="67"/>
    </row>
    <row r="6" s="58" customFormat="1" ht="21" customHeight="1" spans="1:9">
      <c r="A6" s="66" t="s">
        <v>548</v>
      </c>
      <c r="B6" s="67"/>
      <c r="C6" s="67"/>
      <c r="D6" s="67"/>
      <c r="E6" s="67"/>
      <c r="F6" s="68">
        <v>23910</v>
      </c>
      <c r="G6" s="67"/>
      <c r="H6" s="67"/>
      <c r="I6" s="67"/>
    </row>
    <row r="7" ht="21" customHeight="1" spans="1:9">
      <c r="A7" s="69" t="s">
        <v>549</v>
      </c>
      <c r="B7" s="70"/>
      <c r="C7" s="70"/>
      <c r="D7" s="70"/>
      <c r="E7" s="70"/>
      <c r="F7" s="70"/>
      <c r="G7" s="70"/>
      <c r="H7" s="70"/>
      <c r="I7" s="70"/>
    </row>
    <row r="8" ht="21" customHeight="1" spans="1:9">
      <c r="A8" s="69" t="s">
        <v>643</v>
      </c>
      <c r="B8" s="70"/>
      <c r="C8" s="70"/>
      <c r="D8" s="70"/>
      <c r="E8" s="70"/>
      <c r="F8" s="70">
        <v>25400</v>
      </c>
      <c r="G8" s="70"/>
      <c r="H8" s="70"/>
      <c r="I8" s="70"/>
    </row>
    <row r="9" s="58" customFormat="1" ht="21" customHeight="1" spans="1:9">
      <c r="A9" s="66" t="s">
        <v>644</v>
      </c>
      <c r="B9" s="67"/>
      <c r="C9" s="67"/>
      <c r="D9" s="67"/>
      <c r="E9" s="67"/>
      <c r="F9" s="68">
        <v>25400</v>
      </c>
      <c r="G9" s="67"/>
      <c r="H9" s="67"/>
      <c r="I9" s="67"/>
    </row>
    <row r="10" ht="21" customHeight="1" spans="1:9">
      <c r="A10" s="69" t="s">
        <v>645</v>
      </c>
      <c r="B10" s="70"/>
      <c r="C10" s="70"/>
      <c r="D10" s="70"/>
      <c r="E10" s="70"/>
      <c r="F10" s="70"/>
      <c r="G10" s="70"/>
      <c r="H10" s="70"/>
      <c r="I10" s="70"/>
    </row>
    <row r="11" ht="21" customHeight="1" spans="1:9">
      <c r="A11" s="69" t="s">
        <v>646</v>
      </c>
      <c r="B11" s="70"/>
      <c r="C11" s="70"/>
      <c r="D11" s="70"/>
      <c r="E11" s="70"/>
      <c r="F11" s="70">
        <v>14030</v>
      </c>
      <c r="G11" s="70"/>
      <c r="H11" s="70"/>
      <c r="I11" s="70"/>
    </row>
    <row r="12" ht="21" customHeight="1" spans="1:9">
      <c r="A12" s="69" t="s">
        <v>554</v>
      </c>
      <c r="B12" s="70"/>
      <c r="C12" s="70"/>
      <c r="D12" s="70"/>
      <c r="E12" s="70"/>
      <c r="F12" s="70">
        <v>14030</v>
      </c>
      <c r="G12" s="70"/>
      <c r="H12" s="70"/>
      <c r="I12" s="70"/>
    </row>
    <row r="13" ht="21" customHeight="1" spans="1:9">
      <c r="A13" s="69" t="s">
        <v>647</v>
      </c>
      <c r="B13" s="67"/>
      <c r="C13" s="67"/>
      <c r="D13" s="67"/>
      <c r="E13" s="67"/>
      <c r="F13" s="67"/>
      <c r="G13" s="70"/>
      <c r="H13" s="70"/>
      <c r="I13" s="70"/>
    </row>
    <row r="14" ht="21" customHeight="1" spans="1:9">
      <c r="A14" s="69" t="s">
        <v>648</v>
      </c>
      <c r="B14" s="70"/>
      <c r="C14" s="70"/>
      <c r="D14" s="70"/>
      <c r="E14" s="70"/>
      <c r="F14" s="70">
        <v>14030</v>
      </c>
      <c r="G14" s="70"/>
      <c r="H14" s="70"/>
      <c r="I14" s="70"/>
    </row>
    <row r="15" ht="21" customHeight="1" spans="1:9">
      <c r="A15" s="69" t="s">
        <v>557</v>
      </c>
      <c r="B15" s="70"/>
      <c r="C15" s="70"/>
      <c r="D15" s="70"/>
      <c r="E15" s="70"/>
      <c r="F15" s="70"/>
      <c r="G15" s="70"/>
      <c r="H15" s="70"/>
      <c r="I15" s="70"/>
    </row>
    <row r="16" ht="21" customHeight="1" spans="1:9">
      <c r="A16" s="71" t="s">
        <v>649</v>
      </c>
      <c r="B16" s="72"/>
      <c r="C16" s="72"/>
      <c r="D16" s="72"/>
      <c r="E16" s="72"/>
      <c r="F16" s="72">
        <v>16910</v>
      </c>
      <c r="G16" s="72"/>
      <c r="H16" s="72"/>
      <c r="I16" s="72"/>
    </row>
    <row r="17" ht="21" customHeight="1" spans="1:9">
      <c r="A17" s="71" t="s">
        <v>559</v>
      </c>
      <c r="B17" s="71"/>
      <c r="C17" s="71"/>
      <c r="D17" s="71"/>
      <c r="E17" s="71"/>
      <c r="F17" s="71">
        <v>16910</v>
      </c>
      <c r="G17" s="71"/>
      <c r="H17" s="71"/>
      <c r="I17" s="71"/>
    </row>
    <row r="18" ht="21" customHeight="1" spans="1:9">
      <c r="A18" s="71" t="s">
        <v>560</v>
      </c>
      <c r="B18" s="71"/>
      <c r="C18" s="71"/>
      <c r="D18" s="71"/>
      <c r="E18" s="71"/>
      <c r="F18" s="71"/>
      <c r="G18" s="71"/>
      <c r="H18" s="71"/>
      <c r="I18" s="71"/>
    </row>
    <row r="19" ht="21" customHeight="1" spans="1:9">
      <c r="A19" s="71" t="s">
        <v>650</v>
      </c>
      <c r="B19" s="71"/>
      <c r="C19" s="71"/>
      <c r="D19" s="71"/>
      <c r="E19" s="71"/>
      <c r="F19" s="71">
        <v>21030</v>
      </c>
      <c r="G19" s="71"/>
      <c r="H19" s="71"/>
      <c r="I19" s="71"/>
    </row>
    <row r="20" ht="21" customHeight="1" spans="1:9">
      <c r="A20" s="70" t="s">
        <v>548</v>
      </c>
      <c r="B20" s="71"/>
      <c r="C20" s="71"/>
      <c r="D20" s="71"/>
      <c r="E20" s="71"/>
      <c r="F20" s="71">
        <v>21030</v>
      </c>
      <c r="G20" s="71"/>
      <c r="H20" s="71"/>
      <c r="I20" s="71"/>
    </row>
    <row r="21" ht="21" customHeight="1" spans="1:9">
      <c r="A21" s="70" t="s">
        <v>549</v>
      </c>
      <c r="B21" s="71"/>
      <c r="C21" s="71"/>
      <c r="D21" s="71"/>
      <c r="E21" s="71"/>
      <c r="F21" s="71"/>
      <c r="G21" s="71"/>
      <c r="H21" s="71"/>
      <c r="I21" s="71"/>
    </row>
    <row r="22" ht="14.25" hidden="1" customHeight="1" spans="2:9">
      <c r="B22" s="59">
        <f t="shared" ref="B22:I22" si="0">B5+B11-B16</f>
        <v>0</v>
      </c>
      <c r="C22" s="59">
        <f t="shared" si="0"/>
        <v>0</v>
      </c>
      <c r="D22" s="59">
        <f t="shared" si="0"/>
        <v>0</v>
      </c>
      <c r="E22" s="59">
        <f t="shared" si="0"/>
        <v>0</v>
      </c>
      <c r="F22" s="59">
        <f t="shared" si="0"/>
        <v>21030</v>
      </c>
      <c r="G22" s="59">
        <f t="shared" si="0"/>
        <v>0</v>
      </c>
      <c r="H22" s="59">
        <f t="shared" si="0"/>
        <v>0</v>
      </c>
      <c r="I22" s="59">
        <f t="shared" si="0"/>
        <v>0</v>
      </c>
    </row>
  </sheetData>
  <mergeCells count="2">
    <mergeCell ref="H1:I1"/>
    <mergeCell ref="A2:I2"/>
  </mergeCells>
  <printOptions horizontalCentered="1"/>
  <pageMargins left="0.747916666666667" right="0.747916666666667" top="0.984027777777778" bottom="0.984027777777778" header="0.511111111111111" footer="0.511111111111111"/>
  <pageSetup paperSize="9" firstPageNumber="48" orientation="landscape" useFirstPageNumber="1"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workbookViewId="0">
      <selection activeCell="A2" sqref="A2:E2"/>
    </sheetView>
  </sheetViews>
  <sheetFormatPr defaultColWidth="9" defaultRowHeight="15.6" outlineLevelCol="4"/>
  <cols>
    <col min="1" max="1" width="30.75" style="14" customWidth="1"/>
    <col min="2" max="2" width="10.875" style="14" customWidth="1"/>
    <col min="3" max="3" width="10.125" style="14" customWidth="1"/>
    <col min="4" max="4" width="11.375" style="14" customWidth="1"/>
    <col min="5" max="5" width="10.625" style="14" customWidth="1"/>
    <col min="6" max="6" width="8.75" style="14" customWidth="1"/>
    <col min="7" max="16384" width="9" style="14" customWidth="1"/>
  </cols>
  <sheetData>
    <row r="1" spans="4:5">
      <c r="D1" s="15" t="s">
        <v>651</v>
      </c>
      <c r="E1" s="15"/>
    </row>
    <row r="2" ht="48.75" customHeight="1" spans="1:5">
      <c r="A2" s="16" t="s">
        <v>652</v>
      </c>
      <c r="B2" s="16"/>
      <c r="C2" s="16"/>
      <c r="D2" s="16"/>
      <c r="E2" s="16"/>
    </row>
    <row r="3" ht="18" customHeight="1" spans="1:5">
      <c r="A3" s="40"/>
      <c r="B3" s="41"/>
      <c r="C3" s="41"/>
      <c r="D3" s="19" t="s">
        <v>10</v>
      </c>
      <c r="E3" s="19"/>
    </row>
    <row r="4" ht="44.25" customHeight="1" spans="1:5">
      <c r="A4" s="20" t="s">
        <v>11</v>
      </c>
      <c r="B4" s="20" t="s">
        <v>102</v>
      </c>
      <c r="C4" s="20" t="s">
        <v>13</v>
      </c>
      <c r="D4" s="20" t="s">
        <v>103</v>
      </c>
      <c r="E4" s="20" t="s">
        <v>653</v>
      </c>
    </row>
    <row r="5" ht="21.75" customHeight="1" spans="1:5">
      <c r="A5" s="42" t="s">
        <v>654</v>
      </c>
      <c r="B5" s="22"/>
      <c r="C5" s="22"/>
      <c r="D5" s="22"/>
      <c r="E5" s="43"/>
    </row>
    <row r="6" ht="21.75" customHeight="1" spans="1:5">
      <c r="A6" s="42" t="s">
        <v>655</v>
      </c>
      <c r="B6" s="44"/>
      <c r="C6" s="44"/>
      <c r="D6" s="45"/>
      <c r="E6" s="43"/>
    </row>
    <row r="7" ht="21.75" customHeight="1" spans="1:5">
      <c r="A7" s="42" t="s">
        <v>656</v>
      </c>
      <c r="B7" s="44"/>
      <c r="C7" s="44"/>
      <c r="D7" s="46"/>
      <c r="E7" s="47"/>
    </row>
    <row r="8" ht="21.75" customHeight="1" spans="1:5">
      <c r="A8" s="48" t="s">
        <v>657</v>
      </c>
      <c r="B8" s="49"/>
      <c r="C8" s="44"/>
      <c r="D8" s="46"/>
      <c r="E8" s="47"/>
    </row>
    <row r="9" ht="21.75" customHeight="1" spans="1:5">
      <c r="A9" s="29" t="s">
        <v>658</v>
      </c>
      <c r="B9" s="44"/>
      <c r="C9" s="50"/>
      <c r="D9" s="46"/>
      <c r="E9" s="47"/>
    </row>
    <row r="10" ht="21.75" customHeight="1" spans="1:5">
      <c r="A10" s="31"/>
      <c r="B10" s="51"/>
      <c r="C10" s="51"/>
      <c r="D10" s="46"/>
      <c r="E10" s="47"/>
    </row>
    <row r="11" ht="21.75" customHeight="1" spans="1:5">
      <c r="A11" s="31"/>
      <c r="B11" s="51"/>
      <c r="C11" s="51"/>
      <c r="D11" s="46"/>
      <c r="E11" s="47"/>
    </row>
    <row r="12" ht="21.75" customHeight="1" spans="1:5">
      <c r="A12" s="31"/>
      <c r="B12" s="51"/>
      <c r="C12" s="51"/>
      <c r="D12" s="46"/>
      <c r="E12" s="47"/>
    </row>
    <row r="13" ht="21.75" customHeight="1" spans="1:5">
      <c r="A13" s="31"/>
      <c r="B13" s="51"/>
      <c r="C13" s="51"/>
      <c r="D13" s="46"/>
      <c r="E13" s="47"/>
    </row>
    <row r="14" ht="21.75" customHeight="1" spans="1:5">
      <c r="A14" s="31"/>
      <c r="B14" s="51"/>
      <c r="C14" s="51"/>
      <c r="D14" s="46"/>
      <c r="E14" s="47"/>
    </row>
    <row r="15" ht="21.75" customHeight="1" spans="1:5">
      <c r="A15" s="31"/>
      <c r="B15" s="51"/>
      <c r="C15" s="51"/>
      <c r="D15" s="46"/>
      <c r="E15" s="47"/>
    </row>
    <row r="16" ht="21.75" customHeight="1" spans="1:5">
      <c r="A16" s="31"/>
      <c r="B16" s="51"/>
      <c r="C16" s="51"/>
      <c r="D16" s="46"/>
      <c r="E16" s="47"/>
    </row>
    <row r="17" ht="21.75" customHeight="1" spans="1:5">
      <c r="A17" s="31"/>
      <c r="B17" s="51"/>
      <c r="C17" s="51"/>
      <c r="D17" s="46"/>
      <c r="E17" s="47"/>
    </row>
    <row r="18" ht="21.75" customHeight="1" spans="1:5">
      <c r="A18" s="31"/>
      <c r="B18" s="51"/>
      <c r="C18" s="51"/>
      <c r="D18" s="46"/>
      <c r="E18" s="47"/>
    </row>
    <row r="19" ht="21.75" customHeight="1" spans="1:5">
      <c r="A19" s="31"/>
      <c r="B19" s="51"/>
      <c r="C19" s="51"/>
      <c r="D19" s="46"/>
      <c r="E19" s="47"/>
    </row>
    <row r="20" ht="21" customHeight="1" spans="1:5">
      <c r="A20" s="31"/>
      <c r="B20" s="51"/>
      <c r="C20" s="51"/>
      <c r="D20" s="46"/>
      <c r="E20" s="47"/>
    </row>
    <row r="21" ht="21.75" customHeight="1" spans="1:5">
      <c r="A21" s="31"/>
      <c r="B21" s="51"/>
      <c r="C21" s="51"/>
      <c r="D21" s="46"/>
      <c r="E21" s="47"/>
    </row>
    <row r="22" ht="21.75" customHeight="1" spans="1:5">
      <c r="A22" s="52" t="s">
        <v>43</v>
      </c>
      <c r="B22" s="53"/>
      <c r="C22" s="53"/>
      <c r="D22" s="53"/>
      <c r="E22" s="54"/>
    </row>
    <row r="23" ht="21.75" customHeight="1" spans="1:5">
      <c r="A23" s="55" t="s">
        <v>659</v>
      </c>
      <c r="B23" s="26"/>
      <c r="C23" s="44"/>
      <c r="D23" s="46"/>
      <c r="E23" s="47"/>
    </row>
    <row r="24" ht="21.75" customHeight="1" spans="1:5">
      <c r="A24" s="56" t="s">
        <v>660</v>
      </c>
      <c r="B24" s="22"/>
      <c r="C24" s="22"/>
      <c r="D24" s="22"/>
      <c r="E24" s="43"/>
    </row>
    <row r="25" ht="21.75" customHeight="1" spans="1:5">
      <c r="A25" s="36"/>
      <c r="B25" s="22"/>
      <c r="C25" s="22"/>
      <c r="D25" s="22"/>
      <c r="E25" s="43"/>
    </row>
    <row r="26" ht="21.75" customHeight="1" spans="1:5">
      <c r="A26" s="31"/>
      <c r="B26" s="45"/>
      <c r="C26" s="45"/>
      <c r="D26" s="45"/>
      <c r="E26" s="43"/>
    </row>
    <row r="27" ht="21.75" customHeight="1" spans="1:5">
      <c r="A27" s="52" t="s">
        <v>661</v>
      </c>
      <c r="B27" s="34"/>
      <c r="C27" s="34"/>
      <c r="D27" s="34"/>
      <c r="E27" s="54"/>
    </row>
    <row r="28" ht="30" customHeight="1" spans="1:5">
      <c r="A28" s="57"/>
      <c r="B28" s="39"/>
      <c r="C28" s="39"/>
      <c r="D28" s="39"/>
      <c r="E28" s="39"/>
    </row>
  </sheetData>
  <mergeCells count="4">
    <mergeCell ref="D1:E1"/>
    <mergeCell ref="A2:E2"/>
    <mergeCell ref="D3:E3"/>
    <mergeCell ref="A28:E28"/>
  </mergeCells>
  <printOptions horizontalCentered="1"/>
  <pageMargins left="0.550694444444444" right="0.550694444444444" top="0.7875" bottom="0.7875" header="0.39375" footer="0.39375"/>
  <pageSetup paperSize="9" firstPageNumber="49" orientation="portrait" useFirstPageNumber="1"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A2" sqref="A2:D2"/>
    </sheetView>
  </sheetViews>
  <sheetFormatPr defaultColWidth="9" defaultRowHeight="15.6" outlineLevelCol="4"/>
  <cols>
    <col min="1" max="1" width="35.25" style="14" customWidth="1"/>
    <col min="2" max="2" width="14.125" style="14" customWidth="1"/>
    <col min="3" max="3" width="13.875" style="14" customWidth="1"/>
    <col min="4" max="4" width="14.125" style="14" customWidth="1"/>
    <col min="5" max="5" width="8.75" style="14" customWidth="1"/>
    <col min="6" max="16384" width="9" style="14" customWidth="1"/>
  </cols>
  <sheetData>
    <row r="1" spans="3:4">
      <c r="C1" s="15" t="s">
        <v>662</v>
      </c>
      <c r="D1" s="15"/>
    </row>
    <row r="2" ht="48.75" customHeight="1" spans="1:5">
      <c r="A2" s="16" t="s">
        <v>663</v>
      </c>
      <c r="B2" s="16"/>
      <c r="C2" s="16"/>
      <c r="D2" s="16"/>
      <c r="E2" s="17"/>
    </row>
    <row r="3" ht="21" customHeight="1" spans="1:4">
      <c r="A3" s="18"/>
      <c r="B3" s="18"/>
      <c r="C3" s="19" t="s">
        <v>10</v>
      </c>
      <c r="D3" s="19"/>
    </row>
    <row r="4" ht="39" customHeight="1" spans="1:4">
      <c r="A4" s="20" t="s">
        <v>664</v>
      </c>
      <c r="B4" s="20" t="s">
        <v>102</v>
      </c>
      <c r="C4" s="20" t="s">
        <v>103</v>
      </c>
      <c r="D4" s="20" t="s">
        <v>665</v>
      </c>
    </row>
    <row r="5" ht="21.75" customHeight="1" spans="1:4">
      <c r="A5" s="21" t="s">
        <v>666</v>
      </c>
      <c r="B5" s="22"/>
      <c r="C5" s="22"/>
      <c r="D5" s="23"/>
    </row>
    <row r="6" ht="21.75" customHeight="1" spans="1:4">
      <c r="A6" s="21" t="s">
        <v>667</v>
      </c>
      <c r="B6" s="22"/>
      <c r="C6" s="22"/>
      <c r="D6" s="23"/>
    </row>
    <row r="7" ht="21.75" customHeight="1" spans="1:4">
      <c r="A7" s="21" t="s">
        <v>668</v>
      </c>
      <c r="B7" s="22"/>
      <c r="C7" s="22"/>
      <c r="D7" s="23"/>
    </row>
    <row r="8" ht="21.75" customHeight="1" spans="1:4">
      <c r="A8" s="21" t="s">
        <v>669</v>
      </c>
      <c r="B8" s="22"/>
      <c r="C8" s="22"/>
      <c r="D8" s="23"/>
    </row>
    <row r="9" ht="21.75" customHeight="1" spans="1:4">
      <c r="A9" s="21" t="s">
        <v>670</v>
      </c>
      <c r="B9" s="22"/>
      <c r="C9" s="22"/>
      <c r="D9" s="23"/>
    </row>
    <row r="10" ht="21.75" customHeight="1" spans="1:4">
      <c r="A10" s="21" t="s">
        <v>671</v>
      </c>
      <c r="B10" s="22"/>
      <c r="C10" s="22"/>
      <c r="D10" s="23"/>
    </row>
    <row r="11" ht="21.75" customHeight="1" spans="1:4">
      <c r="A11" s="24"/>
      <c r="B11" s="22"/>
      <c r="C11" s="22"/>
      <c r="D11" s="23"/>
    </row>
    <row r="12" ht="21.75" customHeight="1" spans="1:4">
      <c r="A12" s="24"/>
      <c r="B12" s="22"/>
      <c r="C12" s="22"/>
      <c r="D12" s="23"/>
    </row>
    <row r="13" ht="21.75" customHeight="1" spans="1:4">
      <c r="A13" s="24"/>
      <c r="B13" s="22"/>
      <c r="C13" s="22"/>
      <c r="D13" s="23"/>
    </row>
    <row r="14" ht="21" customHeight="1" spans="1:4">
      <c r="A14" s="25"/>
      <c r="B14" s="26"/>
      <c r="C14" s="27"/>
      <c r="D14" s="28"/>
    </row>
    <row r="15" ht="21" customHeight="1" spans="1:4">
      <c r="A15" s="29"/>
      <c r="B15" s="26"/>
      <c r="C15" s="30"/>
      <c r="D15" s="23"/>
    </row>
    <row r="16" ht="21" customHeight="1" spans="1:4">
      <c r="A16" s="29"/>
      <c r="B16" s="26"/>
      <c r="C16" s="30"/>
      <c r="D16" s="23"/>
    </row>
    <row r="17" ht="21" customHeight="1" spans="1:4">
      <c r="A17" s="29"/>
      <c r="B17" s="26"/>
      <c r="C17" s="30"/>
      <c r="D17" s="23"/>
    </row>
    <row r="18" ht="21" customHeight="1" spans="1:4">
      <c r="A18" s="29"/>
      <c r="B18" s="26"/>
      <c r="C18" s="30"/>
      <c r="D18" s="23"/>
    </row>
    <row r="19" ht="21" customHeight="1" spans="1:4">
      <c r="A19" s="29"/>
      <c r="B19" s="26"/>
      <c r="C19" s="30"/>
      <c r="D19" s="23"/>
    </row>
    <row r="20" ht="21" customHeight="1" spans="1:4">
      <c r="A20" s="29"/>
      <c r="B20" s="26"/>
      <c r="C20" s="30"/>
      <c r="D20" s="23"/>
    </row>
    <row r="21" ht="21" customHeight="1" spans="1:4">
      <c r="A21" s="29"/>
      <c r="B21" s="26"/>
      <c r="C21" s="30"/>
      <c r="D21" s="23"/>
    </row>
    <row r="22" ht="21" customHeight="1" spans="1:4">
      <c r="A22" s="29"/>
      <c r="B22" s="26"/>
      <c r="C22" s="30"/>
      <c r="D22" s="23"/>
    </row>
    <row r="23" ht="21.75" customHeight="1" spans="1:4">
      <c r="A23" s="31"/>
      <c r="B23" s="32"/>
      <c r="C23" s="22"/>
      <c r="D23" s="23"/>
    </row>
    <row r="24" ht="21.75" customHeight="1" spans="1:4">
      <c r="A24" s="33" t="s">
        <v>84</v>
      </c>
      <c r="B24" s="34"/>
      <c r="C24" s="34"/>
      <c r="D24" s="35"/>
    </row>
    <row r="25" s="13" customFormat="1" ht="21.75" customHeight="1" spans="1:4">
      <c r="A25" s="36" t="s">
        <v>672</v>
      </c>
      <c r="B25" s="22"/>
      <c r="C25" s="22"/>
      <c r="D25" s="35"/>
    </row>
    <row r="26" s="13" customFormat="1" ht="21.75" customHeight="1" spans="1:4">
      <c r="A26" s="36" t="s">
        <v>673</v>
      </c>
      <c r="B26" s="22"/>
      <c r="C26" s="22"/>
      <c r="D26" s="35"/>
    </row>
    <row r="27" ht="21.75" customHeight="1" spans="1:4">
      <c r="A27" s="37"/>
      <c r="B27" s="38"/>
      <c r="C27" s="38"/>
      <c r="D27" s="35"/>
    </row>
    <row r="28" ht="21.75" customHeight="1" spans="1:4">
      <c r="A28" s="33" t="s">
        <v>454</v>
      </c>
      <c r="B28" s="34"/>
      <c r="C28" s="34"/>
      <c r="D28" s="35"/>
    </row>
    <row r="29" ht="30" customHeight="1" spans="1:4">
      <c r="A29" s="39"/>
      <c r="B29" s="39"/>
      <c r="C29" s="39"/>
      <c r="D29" s="39"/>
    </row>
  </sheetData>
  <mergeCells count="4">
    <mergeCell ref="C1:D1"/>
    <mergeCell ref="A2:D2"/>
    <mergeCell ref="C3:D3"/>
    <mergeCell ref="A29:D29"/>
  </mergeCells>
  <printOptions horizontalCentered="1"/>
  <pageMargins left="0.550694444444444" right="0.550694444444444" top="0.7875" bottom="0.7875" header="0.39375" footer="0.39375"/>
  <pageSetup paperSize="9" firstPageNumber="50" orientation="portrait" useFirstPageNumber="1" horizontalDpi="600" vertic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tabSelected="1" zoomScalePageLayoutView="0" workbookViewId="0">
      <selection activeCell="K6" sqref="K6"/>
    </sheetView>
  </sheetViews>
  <sheetFormatPr defaultColWidth="9" defaultRowHeight="15.6" outlineLevelCol="7"/>
  <cols>
    <col min="1" max="1" width="14.25" customWidth="1"/>
    <col min="2" max="2" width="11.5" customWidth="1"/>
    <col min="3" max="3" width="18.125" customWidth="1"/>
    <col min="4" max="4" width="18.625" customWidth="1"/>
    <col min="5" max="5" width="16.5" customWidth="1"/>
    <col min="6" max="6" width="17.875" customWidth="1"/>
    <col min="7" max="7" width="16.75" customWidth="1"/>
  </cols>
  <sheetData>
    <row r="1" spans="1:8">
      <c r="A1" s="1"/>
      <c r="B1" s="1"/>
      <c r="C1" s="1"/>
      <c r="D1" s="1"/>
      <c r="E1" s="1"/>
      <c r="F1" s="1"/>
      <c r="G1" s="2" t="s">
        <v>674</v>
      </c>
      <c r="H1" s="2"/>
    </row>
    <row r="2" ht="30" customHeight="1" spans="1:8">
      <c r="A2" s="3" t="s">
        <v>675</v>
      </c>
      <c r="B2" s="3"/>
      <c r="C2" s="3"/>
      <c r="D2" s="3"/>
      <c r="E2" s="3"/>
      <c r="F2" s="3"/>
      <c r="G2" s="3"/>
      <c r="H2" s="3"/>
    </row>
    <row r="3" spans="1:8">
      <c r="A3" s="1"/>
      <c r="B3" s="1"/>
      <c r="C3" s="1"/>
      <c r="D3" s="1"/>
      <c r="E3" s="1"/>
      <c r="F3" s="1"/>
      <c r="G3" s="1"/>
      <c r="H3" s="4" t="s">
        <v>10</v>
      </c>
    </row>
    <row r="4" ht="30.75" customHeight="1" spans="1:8">
      <c r="A4" s="5" t="s">
        <v>676</v>
      </c>
      <c r="B4" s="5" t="s">
        <v>434</v>
      </c>
      <c r="C4" s="5" t="s">
        <v>677</v>
      </c>
      <c r="D4" s="5" t="s">
        <v>678</v>
      </c>
      <c r="E4" s="5" t="s">
        <v>679</v>
      </c>
      <c r="F4" s="5"/>
      <c r="G4" s="5"/>
      <c r="H4" s="5" t="s">
        <v>680</v>
      </c>
    </row>
    <row r="5" ht="30.75" customHeight="1" spans="1:8">
      <c r="A5" s="5"/>
      <c r="B5" s="5"/>
      <c r="C5" s="5"/>
      <c r="D5" s="5"/>
      <c r="E5" s="6" t="s">
        <v>681</v>
      </c>
      <c r="F5" s="6" t="s">
        <v>682</v>
      </c>
      <c r="G5" s="6" t="s">
        <v>683</v>
      </c>
      <c r="H5" s="5"/>
    </row>
    <row r="6" ht="30.75" customHeight="1" spans="1:8">
      <c r="A6" s="7" t="s">
        <v>684</v>
      </c>
      <c r="B6" s="8">
        <f>D6+E6</f>
        <v>910</v>
      </c>
      <c r="C6" s="8"/>
      <c r="D6" s="8">
        <v>253</v>
      </c>
      <c r="E6" s="8">
        <v>657</v>
      </c>
      <c r="F6" s="8"/>
      <c r="G6" s="8">
        <v>657</v>
      </c>
      <c r="H6" s="9"/>
    </row>
    <row r="7" spans="1:8">
      <c r="A7" s="10" t="s">
        <v>685</v>
      </c>
      <c r="B7" s="11"/>
      <c r="C7" s="11"/>
      <c r="D7" s="11"/>
      <c r="E7" s="11"/>
      <c r="F7" s="11"/>
      <c r="G7" s="11"/>
      <c r="H7" s="11"/>
    </row>
    <row r="8" spans="1:8">
      <c r="A8" s="11"/>
      <c r="B8" s="11"/>
      <c r="C8" s="11"/>
      <c r="D8" s="11"/>
      <c r="E8" s="11"/>
      <c r="F8" s="11"/>
      <c r="G8" s="11"/>
      <c r="H8" s="11"/>
    </row>
    <row r="9" spans="1:8">
      <c r="A9" s="11"/>
      <c r="B9" s="11"/>
      <c r="C9" s="11"/>
      <c r="D9" s="11"/>
      <c r="E9" s="11"/>
      <c r="F9" s="11"/>
      <c r="G9" s="11"/>
      <c r="H9" s="11"/>
    </row>
    <row r="10" spans="1:8">
      <c r="A10" s="11"/>
      <c r="B10" s="11"/>
      <c r="C10" s="11"/>
      <c r="D10" s="11"/>
      <c r="E10" s="11"/>
      <c r="F10" s="11"/>
      <c r="G10" s="11"/>
      <c r="H10" s="11"/>
    </row>
    <row r="11" spans="1:8">
      <c r="A11" s="11"/>
      <c r="B11" s="11"/>
      <c r="C11" s="11"/>
      <c r="D11" s="11"/>
      <c r="E11" s="11"/>
      <c r="F11" s="11"/>
      <c r="G11" s="11"/>
      <c r="H11" s="11"/>
    </row>
    <row r="12" spans="1:8">
      <c r="A12" s="11"/>
      <c r="B12" s="11"/>
      <c r="C12" s="11"/>
      <c r="D12" s="11"/>
      <c r="E12" s="11"/>
      <c r="F12" s="11"/>
      <c r="G12" s="11"/>
      <c r="H12" s="11"/>
    </row>
    <row r="13" spans="1:8">
      <c r="A13" s="11"/>
      <c r="B13" s="11"/>
      <c r="C13" s="11"/>
      <c r="D13" s="11"/>
      <c r="E13" s="11"/>
      <c r="F13" s="11"/>
      <c r="G13" s="11"/>
      <c r="H13" s="11"/>
    </row>
    <row r="14" ht="209.25" customHeight="1" spans="1:8">
      <c r="A14" s="11"/>
      <c r="B14" s="11"/>
      <c r="C14" s="11"/>
      <c r="D14" s="11"/>
      <c r="E14" s="11"/>
      <c r="F14" s="11"/>
      <c r="G14" s="11"/>
      <c r="H14" s="11"/>
    </row>
    <row r="15" spans="1:8">
      <c r="A15" s="12" t="s">
        <v>686</v>
      </c>
      <c r="B15" s="12"/>
      <c r="C15" s="12"/>
      <c r="D15" s="12"/>
      <c r="E15" s="12"/>
      <c r="F15" s="12"/>
      <c r="G15" s="12"/>
      <c r="H15" s="12"/>
    </row>
  </sheetData>
  <mergeCells count="9">
    <mergeCell ref="G1:H1"/>
    <mergeCell ref="A2:H2"/>
    <mergeCell ref="E4:G4"/>
    <mergeCell ref="A4:A5"/>
    <mergeCell ref="B4:B5"/>
    <mergeCell ref="C4:C5"/>
    <mergeCell ref="D4:D5"/>
    <mergeCell ref="H4:H5"/>
    <mergeCell ref="A7:H14"/>
  </mergeCells>
  <pageMargins left="0.7" right="0.7" top="0.75" bottom="0.75" header="0.3" footer="0.3"/>
  <pageSetup paperSize="9" orientation="landscape" horizontalDpi="600" vertic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Define</vt:lpstr>
      <vt:lpstr>000000</vt:lpstr>
      <vt:lpstr>0000000</vt:lpstr>
      <vt:lpstr>封面</vt:lpstr>
      <vt:lpstr>2017公共财政预算收入</vt:lpstr>
      <vt:lpstr>2017公共财政预算支出</vt:lpstr>
      <vt:lpstr>2017年支出项目细化表</vt:lpstr>
      <vt:lpstr>2017经济分类安排</vt:lpstr>
      <vt:lpstr>2017年基本支出经济分类</vt:lpstr>
      <vt:lpstr>2017年民和县转移支付</vt:lpstr>
      <vt:lpstr>一般债务余额限额情况</vt:lpstr>
      <vt:lpstr>2017年民和县政府基金收入</vt:lpstr>
      <vt:lpstr>2017年民和县政府基金支出</vt:lpstr>
      <vt:lpstr>专项债务余额情况 </vt:lpstr>
      <vt:lpstr>2017年民和县国有资本经营预算收入</vt:lpstr>
      <vt:lpstr>2017年民和县国有资本经营预算支出</vt:lpstr>
      <vt:lpstr>三公经费预算表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RXH</dc:creator>
  <cp:lastModifiedBy>海灵软件—何易佳</cp:lastModifiedBy>
  <dcterms:created xsi:type="dcterms:W3CDTF">1996-12-11T01:08:00Z</dcterms:created>
  <cp:lastPrinted>2017-03-23T03:29:00Z</cp:lastPrinted>
  <dcterms:modified xsi:type="dcterms:W3CDTF">2025-01-16T03:56:38Z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2062C627D5CD4468813D3B1376648FDF_12</vt:lpwstr>
  </property>
</Properties>
</file>